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licna\Desktop\ODM\Veřejné zakázky\Výběrové řízení\24-3. Realizace energosloupky v MSUL (2024 - 2025)\VV\"/>
    </mc:Choice>
  </mc:AlternateContent>
  <bookViews>
    <workbookView xWindow="0" yWindow="0" windowWidth="28800" windowHeight="12435" activeTab="1"/>
  </bookViews>
  <sheets>
    <sheet name="Rekapitulace stavby" sheetId="1" r:id="rId1"/>
    <sheet name="SADY-UL-DSL-mat - SADY-UL..." sheetId="2" r:id="rId2"/>
    <sheet name="SADY-UL-DSL-pr - SADY-UL-..." sheetId="3" r:id="rId3"/>
  </sheets>
  <definedNames>
    <definedName name="_xlnm._FilterDatabase" localSheetId="1" hidden="1">'SADY-UL-DSL-mat - SADY-UL...'!$C$119:$K$130</definedName>
    <definedName name="_xlnm._FilterDatabase" localSheetId="2" hidden="1">'SADY-UL-DSL-pr - SADY-UL-...'!$C$126:$K$168</definedName>
    <definedName name="_xlnm.Print_Titles" localSheetId="0">'Rekapitulace stavby'!$92:$92</definedName>
    <definedName name="_xlnm.Print_Titles" localSheetId="1">'SADY-UL-DSL-mat - SADY-UL...'!$119:$119</definedName>
    <definedName name="_xlnm.Print_Titles" localSheetId="2">'SADY-UL-DSL-pr - SADY-UL-...'!$126:$126</definedName>
    <definedName name="_xlnm.Print_Area" localSheetId="0">'Rekapitulace stavby'!$D$4:$AO$76,'Rekapitulace stavby'!$C$82:$AQ$97</definedName>
    <definedName name="_xlnm.Print_Area" localSheetId="1">'SADY-UL-DSL-mat - SADY-UL...'!$C$4:$J$76,'SADY-UL-DSL-mat - SADY-UL...'!$C$82:$J$101,'SADY-UL-DSL-mat - SADY-UL...'!$C$107:$J$130</definedName>
    <definedName name="_xlnm.Print_Area" localSheetId="2">'SADY-UL-DSL-pr - SADY-UL-...'!$C$4:$J$76,'SADY-UL-DSL-pr - SADY-UL-...'!$C$82:$J$108,'SADY-UL-DSL-pr - SADY-UL-...'!$C$114:$J$168</definedName>
  </definedNames>
  <calcPr calcId="152511"/>
</workbook>
</file>

<file path=xl/calcChain.xml><?xml version="1.0" encoding="utf-8"?>
<calcChain xmlns="http://schemas.openxmlformats.org/spreadsheetml/2006/main">
  <c r="J123" i="2" l="1"/>
  <c r="J136" i="3" l="1"/>
  <c r="J133" i="3" l="1"/>
  <c r="T132" i="3"/>
  <c r="R132" i="3"/>
  <c r="P132" i="3"/>
  <c r="BK132" i="3"/>
  <c r="J132" i="3"/>
  <c r="J100" i="3" s="1"/>
  <c r="J37" i="3"/>
  <c r="J36" i="3"/>
  <c r="AY96" i="1" s="1"/>
  <c r="J35" i="3"/>
  <c r="AX96" i="1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J101" i="3"/>
  <c r="BI131" i="3"/>
  <c r="BH131" i="3"/>
  <c r="BG131" i="3"/>
  <c r="BF131" i="3"/>
  <c r="T131" i="3"/>
  <c r="T130" i="3"/>
  <c r="T129" i="3" s="1"/>
  <c r="T128" i="3" s="1"/>
  <c r="R131" i="3"/>
  <c r="R130" i="3" s="1"/>
  <c r="R129" i="3" s="1"/>
  <c r="R128" i="3" s="1"/>
  <c r="P131" i="3"/>
  <c r="P130" i="3" s="1"/>
  <c r="P129" i="3" s="1"/>
  <c r="P128" i="3" s="1"/>
  <c r="F121" i="3"/>
  <c r="E119" i="3"/>
  <c r="F89" i="3"/>
  <c r="E87" i="3"/>
  <c r="J24" i="3"/>
  <c r="E24" i="3"/>
  <c r="J124" i="3"/>
  <c r="J23" i="3"/>
  <c r="J21" i="3"/>
  <c r="E21" i="3"/>
  <c r="J123" i="3" s="1"/>
  <c r="J20" i="3"/>
  <c r="J18" i="3"/>
  <c r="E18" i="3"/>
  <c r="F124" i="3" s="1"/>
  <c r="J17" i="3"/>
  <c r="J15" i="3"/>
  <c r="E15" i="3"/>
  <c r="F123" i="3"/>
  <c r="J14" i="3"/>
  <c r="J12" i="3"/>
  <c r="J121" i="3" s="1"/>
  <c r="E7" i="3"/>
  <c r="E117" i="3" s="1"/>
  <c r="J37" i="2"/>
  <c r="J36" i="2"/>
  <c r="AY95" i="1" s="1"/>
  <c r="J35" i="2"/>
  <c r="AX95" i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T122" i="2" s="1"/>
  <c r="R123" i="2"/>
  <c r="R122" i="2" s="1"/>
  <c r="P123" i="2"/>
  <c r="P122" i="2"/>
  <c r="F114" i="2"/>
  <c r="E112" i="2"/>
  <c r="F89" i="2"/>
  <c r="E87" i="2"/>
  <c r="J24" i="2"/>
  <c r="E24" i="2"/>
  <c r="J92" i="2" s="1"/>
  <c r="J23" i="2"/>
  <c r="J21" i="2"/>
  <c r="E21" i="2"/>
  <c r="J91" i="2" s="1"/>
  <c r="J20" i="2"/>
  <c r="F92" i="2"/>
  <c r="J15" i="2"/>
  <c r="E15" i="2"/>
  <c r="F116" i="2" s="1"/>
  <c r="J14" i="2"/>
  <c r="J114" i="2"/>
  <c r="E7" i="2"/>
  <c r="E85" i="2"/>
  <c r="L90" i="1"/>
  <c r="AM90" i="1"/>
  <c r="AM89" i="1"/>
  <c r="L89" i="1"/>
  <c r="AM87" i="1"/>
  <c r="L87" i="1"/>
  <c r="L85" i="1"/>
  <c r="L84" i="1"/>
  <c r="J130" i="2"/>
  <c r="BK127" i="2"/>
  <c r="J125" i="2"/>
  <c r="J150" i="3"/>
  <c r="BK144" i="3"/>
  <c r="J137" i="3"/>
  <c r="BK166" i="3"/>
  <c r="J160" i="3"/>
  <c r="J154" i="3"/>
  <c r="J151" i="3"/>
  <c r="BK143" i="3"/>
  <c r="BK153" i="3"/>
  <c r="J143" i="3"/>
  <c r="J168" i="3"/>
  <c r="BK164" i="3"/>
  <c r="J157" i="3"/>
  <c r="BK152" i="3"/>
  <c r="J140" i="3"/>
  <c r="AS94" i="1"/>
  <c r="BK126" i="2"/>
  <c r="BK154" i="3"/>
  <c r="BK147" i="3"/>
  <c r="BK139" i="3"/>
  <c r="BK131" i="3"/>
  <c r="J165" i="3"/>
  <c r="BK158" i="3"/>
  <c r="J152" i="3"/>
  <c r="J145" i="3"/>
  <c r="J131" i="3"/>
  <c r="BK145" i="3"/>
  <c r="BK167" i="3"/>
  <c r="J161" i="3"/>
  <c r="BK155" i="3"/>
  <c r="J144" i="3"/>
  <c r="BK130" i="2"/>
  <c r="BK129" i="2"/>
  <c r="J127" i="2"/>
  <c r="BK123" i="2"/>
  <c r="BK149" i="3"/>
  <c r="BK142" i="3"/>
  <c r="J167" i="3"/>
  <c r="BK161" i="3"/>
  <c r="J156" i="3"/>
  <c r="J153" i="3"/>
  <c r="BK150" i="3"/>
  <c r="BK140" i="3"/>
  <c r="J146" i="3"/>
  <c r="BK136" i="3"/>
  <c r="BK165" i="3"/>
  <c r="J158" i="3"/>
  <c r="J147" i="3"/>
  <c r="BK138" i="3"/>
  <c r="BK125" i="2"/>
  <c r="J129" i="2"/>
  <c r="J126" i="2"/>
  <c r="BK151" i="3"/>
  <c r="BK146" i="3"/>
  <c r="J138" i="3"/>
  <c r="BK168" i="3"/>
  <c r="J164" i="3"/>
  <c r="BK157" i="3"/>
  <c r="J155" i="3"/>
  <c r="J148" i="3"/>
  <c r="J142" i="3"/>
  <c r="J149" i="3"/>
  <c r="BK137" i="3"/>
  <c r="J166" i="3"/>
  <c r="BK160" i="3"/>
  <c r="BK156" i="3"/>
  <c r="BK148" i="3"/>
  <c r="J139" i="3"/>
  <c r="BK124" i="2" l="1"/>
  <c r="J124" i="2" s="1"/>
  <c r="J99" i="2" s="1"/>
  <c r="BK128" i="2"/>
  <c r="J128" i="2"/>
  <c r="J100" i="2"/>
  <c r="R124" i="2"/>
  <c r="R121" i="2"/>
  <c r="R128" i="2"/>
  <c r="R120" i="2" s="1"/>
  <c r="BK141" i="3"/>
  <c r="J141" i="3"/>
  <c r="J104" i="3" s="1"/>
  <c r="R141" i="3"/>
  <c r="T159" i="3"/>
  <c r="P163" i="3"/>
  <c r="P162" i="3"/>
  <c r="P124" i="2"/>
  <c r="P121" i="2"/>
  <c r="P128" i="2"/>
  <c r="P120" i="2" s="1"/>
  <c r="AU95" i="1" s="1"/>
  <c r="BK135" i="3"/>
  <c r="J135" i="3" s="1"/>
  <c r="J103" i="3" s="1"/>
  <c r="R135" i="3"/>
  <c r="R134" i="3"/>
  <c r="T141" i="3"/>
  <c r="P159" i="3"/>
  <c r="BK163" i="3"/>
  <c r="J163" i="3"/>
  <c r="J107" i="3"/>
  <c r="R163" i="3"/>
  <c r="R162" i="3"/>
  <c r="T124" i="2"/>
  <c r="T121" i="2" s="1"/>
  <c r="T120" i="2" s="1"/>
  <c r="T128" i="2"/>
  <c r="P135" i="3"/>
  <c r="T135" i="3"/>
  <c r="T134" i="3" s="1"/>
  <c r="T127" i="3" s="1"/>
  <c r="P141" i="3"/>
  <c r="BK159" i="3"/>
  <c r="J159" i="3"/>
  <c r="J105" i="3"/>
  <c r="R159" i="3"/>
  <c r="R127" i="3" s="1"/>
  <c r="T163" i="3"/>
  <c r="T162" i="3" s="1"/>
  <c r="BK130" i="3"/>
  <c r="J130" i="3" s="1"/>
  <c r="J99" i="3" s="1"/>
  <c r="BK122" i="2"/>
  <c r="J122" i="2" s="1"/>
  <c r="J98" i="2" s="1"/>
  <c r="E85" i="3"/>
  <c r="J91" i="3"/>
  <c r="BE138" i="3"/>
  <c r="BE139" i="3"/>
  <c r="BE144" i="3"/>
  <c r="BE149" i="3"/>
  <c r="BE153" i="3"/>
  <c r="BE154" i="3"/>
  <c r="BE155" i="3"/>
  <c r="BE164" i="3"/>
  <c r="BE166" i="3"/>
  <c r="BE167" i="3"/>
  <c r="BE168" i="3"/>
  <c r="F92" i="3"/>
  <c r="BE142" i="3"/>
  <c r="BE143" i="3"/>
  <c r="BE147" i="3"/>
  <c r="BE150" i="3"/>
  <c r="BE151" i="3"/>
  <c r="BE152" i="3"/>
  <c r="J89" i="3"/>
  <c r="J92" i="3"/>
  <c r="BE131" i="3"/>
  <c r="BE136" i="3"/>
  <c r="BE137" i="3"/>
  <c r="BE145" i="3"/>
  <c r="BE146" i="3"/>
  <c r="BE148" i="3"/>
  <c r="BE156" i="3"/>
  <c r="BE157" i="3"/>
  <c r="BE158" i="3"/>
  <c r="BE160" i="3"/>
  <c r="BE161" i="3"/>
  <c r="BE165" i="3"/>
  <c r="F91" i="3"/>
  <c r="BE140" i="3"/>
  <c r="F91" i="2"/>
  <c r="E110" i="2"/>
  <c r="J116" i="2"/>
  <c r="F117" i="2"/>
  <c r="J117" i="2"/>
  <c r="BE125" i="2"/>
  <c r="BE126" i="2"/>
  <c r="BE127" i="2"/>
  <c r="BE129" i="2"/>
  <c r="BE130" i="2"/>
  <c r="J89" i="2"/>
  <c r="BE123" i="2"/>
  <c r="F35" i="2"/>
  <c r="BB95" i="1" s="1"/>
  <c r="F34" i="2"/>
  <c r="BA95" i="1" s="1"/>
  <c r="F37" i="2"/>
  <c r="BD95" i="1" s="1"/>
  <c r="F36" i="2"/>
  <c r="BC95" i="1" s="1"/>
  <c r="F36" i="3"/>
  <c r="BC96" i="1" s="1"/>
  <c r="J34" i="2"/>
  <c r="AW95" i="1" s="1"/>
  <c r="J34" i="3"/>
  <c r="AW96" i="1" s="1"/>
  <c r="F34" i="3"/>
  <c r="BA96" i="1" s="1"/>
  <c r="F37" i="3"/>
  <c r="BD96" i="1" s="1"/>
  <c r="F35" i="3"/>
  <c r="BB96" i="1" s="1"/>
  <c r="P134" i="3" l="1"/>
  <c r="P127" i="3"/>
  <c r="AU96" i="1"/>
  <c r="BK121" i="2"/>
  <c r="J121" i="2" s="1"/>
  <c r="J97" i="2" s="1"/>
  <c r="BK134" i="3"/>
  <c r="J134" i="3"/>
  <c r="J102" i="3"/>
  <c r="BK129" i="3"/>
  <c r="J129" i="3" s="1"/>
  <c r="J98" i="3" s="1"/>
  <c r="BK162" i="3"/>
  <c r="J162" i="3"/>
  <c r="J106" i="3"/>
  <c r="AU94" i="1"/>
  <c r="J33" i="2"/>
  <c r="AV95" i="1" s="1"/>
  <c r="AT95" i="1" s="1"/>
  <c r="F33" i="2"/>
  <c r="AZ95" i="1" s="1"/>
  <c r="BC94" i="1"/>
  <c r="W32" i="1" s="1"/>
  <c r="BA94" i="1"/>
  <c r="W30" i="1" s="1"/>
  <c r="BB94" i="1"/>
  <c r="AX94" i="1" s="1"/>
  <c r="BD94" i="1"/>
  <c r="W33" i="1" s="1"/>
  <c r="J33" i="3"/>
  <c r="AV96" i="1" s="1"/>
  <c r="AT96" i="1" s="1"/>
  <c r="F33" i="3"/>
  <c r="AZ96" i="1" s="1"/>
  <c r="BK120" i="2" l="1"/>
  <c r="J120" i="2" s="1"/>
  <c r="J96" i="2" s="1"/>
  <c r="BK128" i="3"/>
  <c r="J128" i="3"/>
  <c r="J97" i="3" s="1"/>
  <c r="AZ94" i="1"/>
  <c r="W29" i="1" s="1"/>
  <c r="AY94" i="1"/>
  <c r="W31" i="1"/>
  <c r="AW94" i="1"/>
  <c r="AK30" i="1" s="1"/>
  <c r="BK127" i="3" l="1"/>
  <c r="J127" i="3" s="1"/>
  <c r="J96" i="3" s="1"/>
  <c r="J30" i="2"/>
  <c r="AG95" i="1"/>
  <c r="AV94" i="1"/>
  <c r="AK29" i="1" s="1"/>
  <c r="J39" i="2" l="1"/>
  <c r="AN95" i="1"/>
  <c r="J30" i="3"/>
  <c r="AG96" i="1" s="1"/>
  <c r="AG94" i="1" s="1"/>
  <c r="AT94" i="1"/>
  <c r="AK26" i="1" l="1"/>
  <c r="AK35" i="1" s="1"/>
  <c r="AN94" i="1"/>
  <c r="J39" i="3"/>
  <c r="AN96" i="1"/>
</calcChain>
</file>

<file path=xl/sharedStrings.xml><?xml version="1.0" encoding="utf-8"?>
<sst xmlns="http://schemas.openxmlformats.org/spreadsheetml/2006/main" count="966" uniqueCount="308">
  <si>
    <t>Export Komplet</t>
  </si>
  <si>
    <t/>
  </si>
  <si>
    <t>2.0</t>
  </si>
  <si>
    <t>False</t>
  </si>
  <si>
    <t>{7193f3de-ac28-4d19-99c9-b7a4325bcb63}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</si>
  <si>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</si>
  <si>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</si>
  <si>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</si>
  <si>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</si>
  <si>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</si>
  <si>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</si>
  <si>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</si>
  <si>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</si>
  <si>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</si>
  <si>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2023-SADY-UL-DSL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</si>
  <si>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</si>
  <si>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</si>
  <si>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SADY-UL-ROZVADĚČ-DATOVÝ SLOUPEK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</si>
  <si>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</si>
  <si>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</si>
  <si>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</si>
  <si>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</si>
  <si>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</si>
  <si>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</si>
  <si>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</si>
  <si>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</si>
  <si>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</si>
  <si>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</si>
  <si>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</si>
  <si>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</si>
  <si>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</si>
  <si>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</si>
  <si>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</si>
  <si>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</si>
  <si>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</si>
  <si>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</si>
  <si>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</si>
  <si>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</si>
  <si>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</si>
  <si>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</si>
  <si>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</si>
  <si>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</si>
  <si>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</si>
  <si>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</si>
  <si>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</si>
  <si>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</si>
  <si>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</si>
  <si>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</si>
  <si>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</si>
  <si>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</si>
  <si>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</si>
  <si>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</si>
  <si>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</si>
  <si>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</si>
  <si>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</si>
  <si>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</si>
  <si>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</si>
  <si>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</si>
  <si>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</si>
  <si>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</si>
  <si>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</si>
  <si>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</si>
  <si>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</si>
  <si>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</si>
  <si>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</si>
  <si>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</si>
  <si>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</si>
  <si>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</si>
  <si>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</si>
  <si>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</si>
  <si>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</si>
  <si>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</si>
  <si>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</si>
  <si>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</si>
  <si>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</si>
  <si>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</si>
  <si>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SADY-UL-DSL-mat</t>
  </si>
  <si>
    <t>SADY-UL-DSL-DATOVY SLOUPEK-materiál</t>
  </si>
  <si>
    <t>STA</t>
  </si>
  <si>
    <t>1</t>
  </si>
  <si>
    <t>{16f62d83-07f0-42d1-952e-1665343aabab}</t>
  </si>
  <si>
    <t>2</t>
  </si>
  <si>
    <t>SADY-UL-DSL-pr</t>
  </si>
  <si>
    <t>SADY-UL-DSL-DATOVÝ SLOUPEK-práce</t>
  </si>
  <si>
    <t>{d1a82be7-a958-4a40-9056-c9a0eeb38b86}</t>
  </si>
  <si>
    <t>KRYCÍ LIST SOUPISU PRACÍ</t>
  </si>
  <si>
    <t>Objekt:</t>
  </si>
  <si>
    <t>SADY-UL-DSL-mat - SADY-UL-DSL-DATOVY SLOUPEK-materiál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</si>
  <si>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</si>
  <si>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</si>
  <si>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</si>
  <si>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</si>
  <si>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</si>
  <si>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</si>
  <si>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</si>
  <si>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</si>
  <si>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</si>
  <si>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</si>
  <si>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</si>
  <si>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</si>
  <si>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</si>
  <si>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</si>
  <si>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</si>
  <si>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</si>
  <si>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</si>
  <si>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</si>
  <si>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</si>
  <si>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</si>
  <si>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</si>
  <si>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</si>
  <si>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</si>
  <si>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</si>
  <si>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</si>
  <si>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</si>
  <si>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</si>
  <si>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</si>
  <si>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</si>
  <si>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RK5-PODZEMNÍ, DATOVÝ SLOUPEK-výsuvný sloupek, KOMPLET</t>
  </si>
  <si>
    <t>ks</t>
  </si>
  <si>
    <t>256</t>
  </si>
  <si>
    <t>1031595706</t>
  </si>
  <si>
    <t>D21</t>
  </si>
  <si>
    <t>OSTATNÍ MATERIÁL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</si>
  <si>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</si>
  <si>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</si>
  <si>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</si>
  <si>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</si>
  <si>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</si>
  <si>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</si>
  <si>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</si>
  <si>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</si>
  <si>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</si>
  <si>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</si>
  <si>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</si>
  <si>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</si>
  <si>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</si>
  <si>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</si>
  <si>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71</t>
  </si>
  <si>
    <t>pol16.22</t>
  </si>
  <si>
    <t>CGSG 5x6</t>
  </si>
  <si>
    <t>m</t>
  </si>
  <si>
    <t>447481887</t>
  </si>
  <si>
    <t>70</t>
  </si>
  <si>
    <t>pol15.22</t>
  </si>
  <si>
    <t>CY16</t>
  </si>
  <si>
    <t>-795376343</t>
  </si>
  <si>
    <t>SADY-UL-DSL-pr - SADY-UL-DSL-DATOVÝ SLOUPEK-práce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</si>
  <si>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</si>
  <si>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</si>
  <si>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</si>
  <si>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</si>
  <si>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</si>
  <si>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</si>
  <si>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</si>
  <si>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</si>
  <si>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</si>
  <si>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</si>
  <si>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</si>
  <si>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</si>
  <si>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</si>
  <si>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</si>
  <si>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</si>
  <si>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</si>
  <si>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</si>
  <si>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</si>
  <si>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</si>
  <si>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</si>
  <si>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</si>
  <si>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</si>
  <si>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</si>
  <si>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</si>
  <si>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</si>
  <si>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</si>
  <si>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Práce a dodávky M</t>
  </si>
  <si>
    <t>21-M</t>
  </si>
  <si>
    <t>Elektromontáže</t>
  </si>
  <si>
    <t>44</t>
  </si>
  <si>
    <t>210100252</t>
  </si>
  <si>
    <t>Ukončení kabelů smršťovací záklopkou nebo páskou se zapojením bez letování žíly do 4x25 mm2</t>
  </si>
  <si>
    <t>kus</t>
  </si>
  <si>
    <t>-883660197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</si>
  <si>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</si>
  <si>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</si>
  <si>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</si>
  <si>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</si>
  <si>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</si>
  <si>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</si>
  <si>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</si>
  <si>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</si>
  <si>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</si>
  <si>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</si>
  <si>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</si>
  <si>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</si>
  <si>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</si>
  <si>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</si>
  <si>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</si>
  <si>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</si>
  <si>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</si>
  <si>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</si>
  <si>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</si>
  <si>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</si>
  <si>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</si>
  <si>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65</t>
  </si>
  <si>
    <t>460600071</t>
  </si>
  <si>
    <t>Příplatek k odvozu suti a vybouraných hmot za každý další 1 km</t>
  </si>
  <si>
    <t>-1596457033</t>
  </si>
  <si>
    <t>52</t>
  </si>
  <si>
    <t>460091114</t>
  </si>
  <si>
    <t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</si>
  <si>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</si>
  <si>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</si>
  <si>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</si>
  <si>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</si>
  <si>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</si>
  <si>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</si>
  <si>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</si>
  <si>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</si>
  <si>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>potěr cementový  CP 20 kamenivo do 4 mm</t>
  </si>
  <si>
    <t>8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</si>
  <si>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</si>
  <si>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</si>
  <si>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</si>
  <si>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</si>
  <si>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</si>
  <si>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</si>
  <si>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</si>
  <si>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</si>
  <si>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</si>
  <si>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</si>
  <si>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</si>
  <si>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</si>
  <si>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</si>
  <si>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</si>
  <si>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</si>
  <si>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</si>
  <si>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</si>
  <si>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</si>
  <si>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</si>
  <si>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</si>
  <si>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</si>
  <si>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</si>
  <si>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</si>
  <si>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</si>
  <si>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</si>
  <si>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</si>
  <si>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</si>
  <si>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</si>
  <si>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</si>
  <si>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</si>
  <si>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</si>
  <si>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</si>
  <si>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</si>
  <si>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</si>
  <si>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</si>
  <si>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</si>
  <si>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</si>
  <si>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</si>
  <si>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</si>
  <si>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</si>
  <si>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</si>
  <si>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</si>
  <si>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</si>
  <si>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</si>
  <si>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</si>
  <si>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63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</si>
  <si>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</si>
  <si>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</si>
  <si>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</si>
  <si>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</si>
  <si>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</si>
  <si>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</si>
  <si>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</si>
  <si>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</si>
  <si>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32</t>
  </si>
  <si>
    <t>HZS2222</t>
  </si>
  <si>
    <t>Hodinová zúčtovací sazba elektrikář odborný-ostatní práce jinde nespecifikované</t>
  </si>
  <si>
    <t>hod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</si>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</sst>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79" workbookViewId="0">
      <selection activeCell="A95" sqref="A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0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E5" s="174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E6" s="175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5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175"/>
      <c r="BS8" s="14" t="s">
        <v>6</v>
      </c>
    </row>
    <row r="9" spans="1:74" s="1" customFormat="1" ht="14.45" customHeight="1">
      <c r="B9" s="17"/>
      <c r="AR9" s="17"/>
      <c r="BE9" s="175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75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175"/>
      <c r="BS11" s="14" t="s">
        <v>6</v>
      </c>
    </row>
    <row r="12" spans="1:74" s="1" customFormat="1" ht="6.95" customHeight="1">
      <c r="B12" s="17"/>
      <c r="AR12" s="17"/>
      <c r="BE12" s="175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/>
      <c r="AR13" s="17"/>
      <c r="BE13" s="175"/>
      <c r="BS13" s="14" t="s">
        <v>6</v>
      </c>
    </row>
    <row r="14" spans="1:74" ht="12.75">
      <c r="B14" s="17"/>
      <c r="E14" s="180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4" t="s">
        <v>25</v>
      </c>
      <c r="AN14" s="26"/>
      <c r="AR14" s="17"/>
      <c r="BE14" s="175"/>
      <c r="BS14" s="14" t="s">
        <v>6</v>
      </c>
    </row>
    <row r="15" spans="1:74" s="1" customFormat="1" ht="6.95" customHeight="1">
      <c r="B15" s="17"/>
      <c r="AR15" s="17"/>
      <c r="BE15" s="175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24</v>
      </c>
      <c r="AN16" s="22" t="s">
        <v>1</v>
      </c>
      <c r="AR16" s="17"/>
      <c r="BE16" s="175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175"/>
      <c r="BS17" s="14" t="s">
        <v>28</v>
      </c>
    </row>
    <row r="18" spans="1:71" s="1" customFormat="1" ht="6.95" customHeight="1">
      <c r="B18" s="17"/>
      <c r="AR18" s="17"/>
      <c r="BE18" s="175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24</v>
      </c>
      <c r="AN19" s="22" t="s">
        <v>1</v>
      </c>
      <c r="AR19" s="17"/>
      <c r="BE19" s="175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175"/>
      <c r="BS20" s="14" t="s">
        <v>28</v>
      </c>
    </row>
    <row r="21" spans="1:71" s="1" customFormat="1" ht="6.95" customHeight="1">
      <c r="B21" s="17"/>
      <c r="AR21" s="17"/>
      <c r="BE21" s="175"/>
    </row>
    <row r="22" spans="1:71" s="1" customFormat="1" ht="12" customHeight="1">
      <c r="B22" s="17"/>
      <c r="D22" s="24" t="s">
        <v>30</v>
      </c>
      <c r="AR22" s="17"/>
      <c r="BE22" s="175"/>
    </row>
    <row r="23" spans="1:71" s="1" customFormat="1" ht="16.5" customHeight="1">
      <c r="B23" s="17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7"/>
      <c r="BE23" s="175"/>
    </row>
    <row r="24" spans="1:71" s="1" customFormat="1" ht="6.95" customHeight="1">
      <c r="B24" s="17"/>
      <c r="AR24" s="17"/>
      <c r="BE24" s="175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5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3">
        <f>ROUND(AG94,2)</f>
        <v>0</v>
      </c>
      <c r="AL26" s="184"/>
      <c r="AM26" s="184"/>
      <c r="AN26" s="184"/>
      <c r="AO26" s="184"/>
      <c r="AP26" s="29"/>
      <c r="AQ26" s="29"/>
      <c r="AR26" s="30"/>
      <c r="BE26" s="175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5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5" t="s">
        <v>32</v>
      </c>
      <c r="M28" s="185"/>
      <c r="N28" s="185"/>
      <c r="O28" s="185"/>
      <c r="P28" s="185"/>
      <c r="Q28" s="29"/>
      <c r="R28" s="29"/>
      <c r="S28" s="29"/>
      <c r="T28" s="29"/>
      <c r="U28" s="29"/>
      <c r="V28" s="29"/>
      <c r="W28" s="185" t="s">
        <v>33</v>
      </c>
      <c r="X28" s="185"/>
      <c r="Y28" s="185"/>
      <c r="Z28" s="185"/>
      <c r="AA28" s="185"/>
      <c r="AB28" s="185"/>
      <c r="AC28" s="185"/>
      <c r="AD28" s="185"/>
      <c r="AE28" s="185"/>
      <c r="AF28" s="29"/>
      <c r="AG28" s="29"/>
      <c r="AH28" s="29"/>
      <c r="AI28" s="29"/>
      <c r="AJ28" s="29"/>
      <c r="AK28" s="185" t="s">
        <v>34</v>
      </c>
      <c r="AL28" s="185"/>
      <c r="AM28" s="185"/>
      <c r="AN28" s="185"/>
      <c r="AO28" s="185"/>
      <c r="AP28" s="29"/>
      <c r="AQ28" s="29"/>
      <c r="AR28" s="30"/>
      <c r="BE28" s="175"/>
    </row>
    <row r="29" spans="1:71" s="3" customFormat="1" ht="14.45" customHeight="1">
      <c r="B29" s="34"/>
      <c r="D29" s="24" t="s">
        <v>35</v>
      </c>
      <c r="F29" s="24" t="s">
        <v>36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4"/>
      <c r="BE29" s="176"/>
    </row>
    <row r="30" spans="1:71" s="3" customFormat="1" ht="14.45" customHeight="1">
      <c r="B30" s="34"/>
      <c r="F30" s="24" t="s">
        <v>37</v>
      </c>
      <c r="L30" s="188">
        <v>0.15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4"/>
      <c r="BE30" s="176"/>
    </row>
    <row r="31" spans="1:71" s="3" customFormat="1" ht="14.45" hidden="1" customHeight="1">
      <c r="B31" s="34"/>
      <c r="F31" s="24" t="s">
        <v>38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4"/>
      <c r="BE31" s="176"/>
    </row>
    <row r="32" spans="1:71" s="3" customFormat="1" ht="14.45" hidden="1" customHeight="1">
      <c r="B32" s="34"/>
      <c r="F32" s="24" t="s">
        <v>39</v>
      </c>
      <c r="L32" s="188">
        <v>0.15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4"/>
      <c r="BE32" s="176"/>
    </row>
    <row r="33" spans="1:57" s="3" customFormat="1" ht="14.45" hidden="1" customHeight="1">
      <c r="B33" s="34"/>
      <c r="F33" s="24" t="s">
        <v>40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4"/>
      <c r="BE33" s="176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5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89" t="s">
        <v>43</v>
      </c>
      <c r="Y35" s="190"/>
      <c r="Z35" s="190"/>
      <c r="AA35" s="190"/>
      <c r="AB35" s="190"/>
      <c r="AC35" s="37"/>
      <c r="AD35" s="37"/>
      <c r="AE35" s="37"/>
      <c r="AF35" s="37"/>
      <c r="AG35" s="37"/>
      <c r="AH35" s="37"/>
      <c r="AI35" s="37"/>
      <c r="AJ35" s="37"/>
      <c r="AK35" s="191">
        <f>SUM(AK26:AK33)</f>
        <v>0</v>
      </c>
      <c r="AL35" s="190"/>
      <c r="AM35" s="190"/>
      <c r="AN35" s="190"/>
      <c r="AO35" s="192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2023-SADY-UL-DSL</v>
      </c>
      <c r="AR84" s="48"/>
    </row>
    <row r="85" spans="1:91" s="5" customFormat="1" ht="36.950000000000003" customHeight="1">
      <c r="B85" s="49"/>
      <c r="C85" s="50" t="s">
        <v>16</v>
      </c>
      <c r="L85" s="211" t="str">
        <f>K6</f>
        <v>SADY-UL-ROZVADĚČ-DATOVÝ SLOUPEK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193" t="str">
        <f>IF(AN8= "","",AN8)</f>
        <v/>
      </c>
      <c r="AN87" s="19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94" t="str">
        <f>IF(E17="","",E17)</f>
        <v xml:space="preserve"> </v>
      </c>
      <c r="AN89" s="195"/>
      <c r="AO89" s="195"/>
      <c r="AP89" s="195"/>
      <c r="AQ89" s="29"/>
      <c r="AR89" s="30"/>
      <c r="AS89" s="196" t="s">
        <v>51</v>
      </c>
      <c r="AT89" s="19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>
        <f>IF(E14= "Vyplň údaj","",E14)</f>
        <v>0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94" t="str">
        <f>IF(E20="","",E20)</f>
        <v xml:space="preserve"> </v>
      </c>
      <c r="AN90" s="195"/>
      <c r="AO90" s="195"/>
      <c r="AP90" s="195"/>
      <c r="AQ90" s="29"/>
      <c r="AR90" s="30"/>
      <c r="AS90" s="198"/>
      <c r="AT90" s="19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8"/>
      <c r="AT91" s="19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6" t="s">
        <v>52</v>
      </c>
      <c r="D92" s="207"/>
      <c r="E92" s="207"/>
      <c r="F92" s="207"/>
      <c r="G92" s="207"/>
      <c r="H92" s="57"/>
      <c r="I92" s="208" t="s">
        <v>53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54</v>
      </c>
      <c r="AH92" s="207"/>
      <c r="AI92" s="207"/>
      <c r="AJ92" s="207"/>
      <c r="AK92" s="207"/>
      <c r="AL92" s="207"/>
      <c r="AM92" s="207"/>
      <c r="AN92" s="208" t="s">
        <v>55</v>
      </c>
      <c r="AO92" s="207"/>
      <c r="AP92" s="210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4">
        <f>ROUND(SUM(AG95:AG96),2)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37.5" customHeight="1">
      <c r="A95" s="76" t="s">
        <v>75</v>
      </c>
      <c r="B95" s="77"/>
      <c r="C95" s="78"/>
      <c r="D95" s="203" t="s">
        <v>76</v>
      </c>
      <c r="E95" s="203"/>
      <c r="F95" s="203"/>
      <c r="G95" s="203"/>
      <c r="H95" s="203"/>
      <c r="I95" s="79"/>
      <c r="J95" s="203" t="s">
        <v>77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'SADY-UL-DSL-mat - SADY-UL...'!J30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80" t="s">
        <v>78</v>
      </c>
      <c r="AR95" s="77"/>
      <c r="AS95" s="81">
        <v>0</v>
      </c>
      <c r="AT95" s="82">
        <f>ROUND(SUM(AV95:AW95),2)</f>
        <v>0</v>
      </c>
      <c r="AU95" s="83">
        <f>'SADY-UL-DSL-mat - SADY-UL...'!P120</f>
        <v>0</v>
      </c>
      <c r="AV95" s="82">
        <f>'SADY-UL-DSL-mat - SADY-UL...'!J33</f>
        <v>0</v>
      </c>
      <c r="AW95" s="82">
        <f>'SADY-UL-DSL-mat - SADY-UL...'!J34</f>
        <v>0</v>
      </c>
      <c r="AX95" s="82">
        <f>'SADY-UL-DSL-mat - SADY-UL...'!J35</f>
        <v>0</v>
      </c>
      <c r="AY95" s="82">
        <f>'SADY-UL-DSL-mat - SADY-UL...'!J36</f>
        <v>0</v>
      </c>
      <c r="AZ95" s="82">
        <f>'SADY-UL-DSL-mat - SADY-UL...'!F33</f>
        <v>0</v>
      </c>
      <c r="BA95" s="82">
        <f>'SADY-UL-DSL-mat - SADY-UL...'!F34</f>
        <v>0</v>
      </c>
      <c r="BB95" s="82">
        <f>'SADY-UL-DSL-mat - SADY-UL...'!F35</f>
        <v>0</v>
      </c>
      <c r="BC95" s="82">
        <f>'SADY-UL-DSL-mat - SADY-UL...'!F36</f>
        <v>0</v>
      </c>
      <c r="BD95" s="84">
        <f>'SADY-UL-DSL-mat - SADY-UL...'!F37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37.5" customHeight="1">
      <c r="A96" s="76" t="s">
        <v>75</v>
      </c>
      <c r="B96" s="77"/>
      <c r="C96" s="78"/>
      <c r="D96" s="203" t="s">
        <v>82</v>
      </c>
      <c r="E96" s="203"/>
      <c r="F96" s="203"/>
      <c r="G96" s="203"/>
      <c r="H96" s="203"/>
      <c r="I96" s="79"/>
      <c r="J96" s="203" t="s">
        <v>83</v>
      </c>
      <c r="K96" s="203"/>
      <c r="L96" s="203"/>
      <c r="M96" s="203"/>
      <c r="N96" s="203"/>
      <c r="O96" s="203"/>
      <c r="P96" s="203"/>
      <c r="Q96" s="203"/>
      <c r="R96" s="203"/>
      <c r="S96" s="203"/>
      <c r="T96" s="203"/>
      <c r="U96" s="203"/>
      <c r="V96" s="203"/>
      <c r="W96" s="203"/>
      <c r="X96" s="203"/>
      <c r="Y96" s="203"/>
      <c r="Z96" s="203"/>
      <c r="AA96" s="203"/>
      <c r="AB96" s="203"/>
      <c r="AC96" s="203"/>
      <c r="AD96" s="203"/>
      <c r="AE96" s="203"/>
      <c r="AF96" s="203"/>
      <c r="AG96" s="201">
        <f>'SADY-UL-DSL-pr - SADY-UL-...'!J30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80" t="s">
        <v>78</v>
      </c>
      <c r="AR96" s="77"/>
      <c r="AS96" s="86">
        <v>0</v>
      </c>
      <c r="AT96" s="87">
        <f>ROUND(SUM(AV96:AW96),2)</f>
        <v>0</v>
      </c>
      <c r="AU96" s="88">
        <f>'SADY-UL-DSL-pr - SADY-UL-...'!P127</f>
        <v>0</v>
      </c>
      <c r="AV96" s="87">
        <f>'SADY-UL-DSL-pr - SADY-UL-...'!J33</f>
        <v>0</v>
      </c>
      <c r="AW96" s="87">
        <f>'SADY-UL-DSL-pr - SADY-UL-...'!J34</f>
        <v>0</v>
      </c>
      <c r="AX96" s="87">
        <f>'SADY-UL-DSL-pr - SADY-UL-...'!J35</f>
        <v>0</v>
      </c>
      <c r="AY96" s="87">
        <f>'SADY-UL-DSL-pr - SADY-UL-...'!J36</f>
        <v>0</v>
      </c>
      <c r="AZ96" s="87">
        <f>'SADY-UL-DSL-pr - SADY-UL-...'!F33</f>
        <v>0</v>
      </c>
      <c r="BA96" s="87">
        <f>'SADY-UL-DSL-pr - SADY-UL-...'!F34</f>
        <v>0</v>
      </c>
      <c r="BB96" s="87">
        <f>'SADY-UL-DSL-pr - SADY-UL-...'!F35</f>
        <v>0</v>
      </c>
      <c r="BC96" s="87">
        <f>'SADY-UL-DSL-pr - SADY-UL-...'!F36</f>
        <v>0</v>
      </c>
      <c r="BD96" s="89">
        <f>'SADY-UL-DSL-pr - SADY-UL-...'!F37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algorithmName="SHA-512" hashValue="CfO/clk9vkJfErcR0MH9uWmA7Vm5bN+zWXCAFzho5Rr2UGwzLxUxlMtrC/sfQhDwQPScRgCle9jOucStlvLNKA==" saltValue="JGYNYL2eBtU230I9OkWMYA==" spinCount="100000" sheet="1" objects="1" scenarios="1"/>
  <protectedRanges>
    <protectedRange sqref="D7:AO24 C87:AP91" name="Oblast1"/>
  </protectedRanges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ADY-UL-DSL-mat - SADY-UL...'!C2" display="/"/>
    <hyperlink ref="A96" location="'SADY-UL-DSL-pr - SADY-UL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abSelected="1" topLeftCell="A2" workbookViewId="0">
      <selection activeCell="E17" sqref="E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4" t="str">
        <f>'Rekapitulace stavby'!K6</f>
        <v>SADY-UL-ROZVADĚČ-DATOVÝ SLOUPEK</v>
      </c>
      <c r="F7" s="215"/>
      <c r="G7" s="215"/>
      <c r="H7" s="215"/>
      <c r="L7" s="17"/>
    </row>
    <row r="8" spans="1:46" s="2" customFormat="1" ht="12" customHeight="1">
      <c r="A8" s="29"/>
      <c r="B8" s="30"/>
      <c r="C8" s="29"/>
      <c r="D8" s="24" t="s">
        <v>86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1" t="s">
        <v>87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/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/>
      <c r="F18" s="177"/>
      <c r="G18" s="177"/>
      <c r="H18" s="177"/>
      <c r="I18" s="24" t="s">
        <v>25</v>
      </c>
      <c r="J18" s="25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35</v>
      </c>
      <c r="E33" s="24" t="s">
        <v>36</v>
      </c>
      <c r="F33" s="96">
        <f>ROUND((SUM(BE120:BE130)),  2)</f>
        <v>0</v>
      </c>
      <c r="G33" s="29"/>
      <c r="H33" s="29"/>
      <c r="I33" s="97">
        <v>0.21</v>
      </c>
      <c r="J33" s="96">
        <f>ROUND(((SUM(BE120:BE130))*I33),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96">
        <f>ROUND((SUM(BF120:BF130)),  2)</f>
        <v>0</v>
      </c>
      <c r="G34" s="29"/>
      <c r="H34" s="29"/>
      <c r="I34" s="97">
        <v>0.15</v>
      </c>
      <c r="J34" s="96">
        <f>ROUND(((SUM(BF120:BF130))*I34),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96">
        <f>ROUND((SUM(BG120:BG130)),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96">
        <f>ROUND((SUM(BH120:BH130)),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96">
        <f>ROUND((SUM(BI120:BI130)),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4" t="str">
        <f>E7</f>
        <v>SADY-UL-ROZVADĚČ-DATOVÝ SLOUPEK</v>
      </c>
      <c r="F85" s="215"/>
      <c r="G85" s="215"/>
      <c r="H85" s="21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1" t="str">
        <f>E9</f>
        <v>SADY-UL-DSL-mat - SADY-UL-DSL-DATOVY SLOUPEK-materiál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/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89</v>
      </c>
      <c r="D94" s="98"/>
      <c r="E94" s="98"/>
      <c r="F94" s="98"/>
      <c r="G94" s="98"/>
      <c r="H94" s="98"/>
      <c r="I94" s="98"/>
      <c r="J94" s="107" t="s">
        <v>90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91</v>
      </c>
      <c r="D96" s="29"/>
      <c r="E96" s="29"/>
      <c r="F96" s="29"/>
      <c r="G96" s="29"/>
      <c r="H96" s="29"/>
      <c r="I96" s="29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pans="1:31" s="9" customFormat="1" ht="24.95" customHeight="1">
      <c r="B97" s="109"/>
      <c r="D97" s="110" t="s">
        <v>93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1:31" s="10" customFormat="1" ht="19.899999999999999" customHeight="1">
      <c r="B98" s="113"/>
      <c r="D98" s="114" t="s">
        <v>94</v>
      </c>
      <c r="E98" s="115"/>
      <c r="F98" s="115"/>
      <c r="G98" s="115"/>
      <c r="H98" s="115"/>
      <c r="I98" s="115"/>
      <c r="J98" s="116">
        <f>J122</f>
        <v>0</v>
      </c>
      <c r="L98" s="113"/>
    </row>
    <row r="99" spans="1:31" s="10" customFormat="1" ht="19.899999999999999" customHeight="1">
      <c r="B99" s="113"/>
      <c r="D99" s="114" t="s">
        <v>95</v>
      </c>
      <c r="E99" s="115"/>
      <c r="F99" s="115"/>
      <c r="G99" s="115"/>
      <c r="H99" s="115"/>
      <c r="I99" s="115"/>
      <c r="J99" s="116">
        <f>J124</f>
        <v>0</v>
      </c>
      <c r="L99" s="113"/>
    </row>
    <row r="100" spans="1:31" s="9" customFormat="1" ht="24.95" customHeight="1">
      <c r="B100" s="109"/>
      <c r="D100" s="110" t="s">
        <v>96</v>
      </c>
      <c r="E100" s="111"/>
      <c r="F100" s="111"/>
      <c r="G100" s="111"/>
      <c r="H100" s="111"/>
      <c r="I100" s="111"/>
      <c r="J100" s="112">
        <f>J128</f>
        <v>0</v>
      </c>
      <c r="L100" s="109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97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4" t="str">
        <f>E7</f>
        <v>SADY-UL-ROZVADĚČ-DATOVÝ SLOUPEK</v>
      </c>
      <c r="F110" s="215"/>
      <c r="G110" s="215"/>
      <c r="H110" s="215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1" t="str">
        <f>E9</f>
        <v>SADY-UL-DSL-mat - SADY-UL-DSL-DATOVY SLOUPEK-materiál</v>
      </c>
      <c r="F112" s="213"/>
      <c r="G112" s="213"/>
      <c r="H112" s="213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20</v>
      </c>
      <c r="D114" s="29"/>
      <c r="E114" s="29"/>
      <c r="F114" s="22" t="str">
        <f>F12</f>
        <v xml:space="preserve"> </v>
      </c>
      <c r="G114" s="29"/>
      <c r="H114" s="29"/>
      <c r="I114" s="24" t="s">
        <v>22</v>
      </c>
      <c r="J114" s="52" t="str">
        <f>IF(J12="","",J12)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23</v>
      </c>
      <c r="D116" s="29"/>
      <c r="E116" s="29"/>
      <c r="F116" s="22" t="str">
        <f>E15</f>
        <v xml:space="preserve"> </v>
      </c>
      <c r="G116" s="29"/>
      <c r="H116" s="29"/>
      <c r="I116" s="2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26</v>
      </c>
      <c r="D117" s="29"/>
      <c r="E117" s="29"/>
      <c r="F117" s="22" t="str">
        <f>IF(E18="","",E18)</f>
        <v/>
      </c>
      <c r="G117" s="29"/>
      <c r="H117" s="29"/>
      <c r="I117" s="2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17"/>
      <c r="B119" s="118"/>
      <c r="C119" s="119" t="s">
        <v>98</v>
      </c>
      <c r="D119" s="120" t="s">
        <v>56</v>
      </c>
      <c r="E119" s="120" t="s">
        <v>52</v>
      </c>
      <c r="F119" s="120" t="s">
        <v>53</v>
      </c>
      <c r="G119" s="120" t="s">
        <v>99</v>
      </c>
      <c r="H119" s="120" t="s">
        <v>100</v>
      </c>
      <c r="I119" s="120" t="s">
        <v>101</v>
      </c>
      <c r="J119" s="121" t="s">
        <v>90</v>
      </c>
      <c r="K119" s="122" t="s">
        <v>102</v>
      </c>
      <c r="L119" s="123"/>
      <c r="M119" s="59" t="s">
        <v>1</v>
      </c>
      <c r="N119" s="60" t="s">
        <v>35</v>
      </c>
      <c r="O119" s="60" t="s">
        <v>103</v>
      </c>
      <c r="P119" s="60" t="s">
        <v>104</v>
      </c>
      <c r="Q119" s="60" t="s">
        <v>105</v>
      </c>
      <c r="R119" s="60" t="s">
        <v>106</v>
      </c>
      <c r="S119" s="60" t="s">
        <v>107</v>
      </c>
      <c r="T119" s="61" t="s">
        <v>108</v>
      </c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</row>
    <row r="120" spans="1:65" s="2" customFormat="1" ht="22.9" customHeight="1">
      <c r="A120" s="29"/>
      <c r="B120" s="30"/>
      <c r="C120" s="66" t="s">
        <v>109</v>
      </c>
      <c r="D120" s="29"/>
      <c r="E120" s="29"/>
      <c r="F120" s="29"/>
      <c r="G120" s="29"/>
      <c r="H120" s="29"/>
      <c r="I120" s="29"/>
      <c r="J120" s="124">
        <f>BK120</f>
        <v>0</v>
      </c>
      <c r="K120" s="29"/>
      <c r="L120" s="30"/>
      <c r="M120" s="62"/>
      <c r="N120" s="53"/>
      <c r="O120" s="63"/>
      <c r="P120" s="125">
        <f>P121+P128</f>
        <v>0</v>
      </c>
      <c r="Q120" s="63"/>
      <c r="R120" s="125">
        <f>R121+R128</f>
        <v>0</v>
      </c>
      <c r="S120" s="63"/>
      <c r="T120" s="126">
        <f>T121+T128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92</v>
      </c>
      <c r="BK120" s="127">
        <f>BK121+BK128</f>
        <v>0</v>
      </c>
    </row>
    <row r="121" spans="1:65" s="12" customFormat="1" ht="25.9" customHeight="1">
      <c r="B121" s="128"/>
      <c r="D121" s="129" t="s">
        <v>70</v>
      </c>
      <c r="E121" s="130" t="s">
        <v>110</v>
      </c>
      <c r="F121" s="130" t="s">
        <v>110</v>
      </c>
      <c r="I121" s="131"/>
      <c r="J121" s="132">
        <f>BK121</f>
        <v>0</v>
      </c>
      <c r="L121" s="128"/>
      <c r="M121" s="133"/>
      <c r="N121" s="134"/>
      <c r="O121" s="134"/>
      <c r="P121" s="135">
        <f>P122+P124</f>
        <v>0</v>
      </c>
      <c r="Q121" s="134"/>
      <c r="R121" s="135">
        <f>R122+R124</f>
        <v>0</v>
      </c>
      <c r="S121" s="134"/>
      <c r="T121" s="136">
        <f>T122+T124</f>
        <v>0</v>
      </c>
      <c r="AR121" s="129" t="s">
        <v>111</v>
      </c>
      <c r="AT121" s="137" t="s">
        <v>70</v>
      </c>
      <c r="AU121" s="137" t="s">
        <v>71</v>
      </c>
      <c r="AY121" s="129" t="s">
        <v>112</v>
      </c>
      <c r="BK121" s="138">
        <f>BK122+BK124</f>
        <v>0</v>
      </c>
    </row>
    <row r="122" spans="1:65" s="12" customFormat="1" ht="22.9" customHeight="1">
      <c r="B122" s="128"/>
      <c r="D122" s="129" t="s">
        <v>70</v>
      </c>
      <c r="E122" s="139" t="s">
        <v>113</v>
      </c>
      <c r="F122" s="139" t="s">
        <v>114</v>
      </c>
      <c r="I122" s="131"/>
      <c r="J122" s="140">
        <f>BK122</f>
        <v>0</v>
      </c>
      <c r="L122" s="128"/>
      <c r="M122" s="133"/>
      <c r="N122" s="134"/>
      <c r="O122" s="134"/>
      <c r="P122" s="135">
        <f>P123</f>
        <v>0</v>
      </c>
      <c r="Q122" s="134"/>
      <c r="R122" s="135">
        <f>R123</f>
        <v>0</v>
      </c>
      <c r="S122" s="134"/>
      <c r="T122" s="136">
        <f>T123</f>
        <v>0</v>
      </c>
      <c r="AR122" s="129" t="s">
        <v>111</v>
      </c>
      <c r="AT122" s="137" t="s">
        <v>70</v>
      </c>
      <c r="AU122" s="137" t="s">
        <v>79</v>
      </c>
      <c r="AY122" s="129" t="s">
        <v>112</v>
      </c>
      <c r="BK122" s="138">
        <f>BK123</f>
        <v>0</v>
      </c>
    </row>
    <row r="123" spans="1:65" s="2" customFormat="1" ht="24.2" customHeight="1">
      <c r="A123" s="29"/>
      <c r="B123" s="141"/>
      <c r="C123" s="142" t="s">
        <v>115</v>
      </c>
      <c r="D123" s="142" t="s">
        <v>110</v>
      </c>
      <c r="E123" s="143" t="s">
        <v>116</v>
      </c>
      <c r="F123" s="144" t="s">
        <v>117</v>
      </c>
      <c r="G123" s="145" t="s">
        <v>118</v>
      </c>
      <c r="H123" s="146">
        <v>1</v>
      </c>
      <c r="I123" s="147"/>
      <c r="J123" s="148">
        <f>ROUND(I123*H123,2)</f>
        <v>0</v>
      </c>
      <c r="K123" s="149"/>
      <c r="L123" s="150"/>
      <c r="M123" s="151" t="s">
        <v>1</v>
      </c>
      <c r="N123" s="152" t="s">
        <v>36</v>
      </c>
      <c r="O123" s="55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5" t="s">
        <v>119</v>
      </c>
      <c r="AT123" s="155" t="s">
        <v>110</v>
      </c>
      <c r="AU123" s="155" t="s">
        <v>81</v>
      </c>
      <c r="AY123" s="14" t="s">
        <v>112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4" t="s">
        <v>79</v>
      </c>
      <c r="BK123" s="156">
        <f>ROUND(I123*H123,2)</f>
        <v>0</v>
      </c>
      <c r="BL123" s="14" t="s">
        <v>115</v>
      </c>
      <c r="BM123" s="155" t="s">
        <v>120</v>
      </c>
    </row>
    <row r="124" spans="1:65" s="12" customFormat="1" ht="22.9" customHeight="1">
      <c r="B124" s="128"/>
      <c r="D124" s="129" t="s">
        <v>70</v>
      </c>
      <c r="E124" s="139" t="s">
        <v>121</v>
      </c>
      <c r="F124" s="139" t="s">
        <v>122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SUM(P125:P127)</f>
        <v>0</v>
      </c>
      <c r="Q124" s="134"/>
      <c r="R124" s="135">
        <f>SUM(R125:R127)</f>
        <v>0</v>
      </c>
      <c r="S124" s="134"/>
      <c r="T124" s="136">
        <f>SUM(T125:T127)</f>
        <v>0</v>
      </c>
      <c r="AR124" s="129" t="s">
        <v>111</v>
      </c>
      <c r="AT124" s="137" t="s">
        <v>70</v>
      </c>
      <c r="AU124" s="137" t="s">
        <v>79</v>
      </c>
      <c r="AY124" s="129" t="s">
        <v>112</v>
      </c>
      <c r="BK124" s="138">
        <f>SUM(BK125:BK127)</f>
        <v>0</v>
      </c>
    </row>
    <row r="125" spans="1:65" s="2" customFormat="1" ht="16.5" customHeight="1">
      <c r="A125" s="29"/>
      <c r="B125" s="141"/>
      <c r="C125" s="142" t="s">
        <v>123</v>
      </c>
      <c r="D125" s="142" t="s">
        <v>110</v>
      </c>
      <c r="E125" s="143" t="s">
        <v>124</v>
      </c>
      <c r="F125" s="144" t="s">
        <v>125</v>
      </c>
      <c r="G125" s="145" t="s">
        <v>118</v>
      </c>
      <c r="H125" s="146">
        <v>20</v>
      </c>
      <c r="I125" s="147"/>
      <c r="J125" s="148">
        <f>ROUND(I125*H125,2)</f>
        <v>0</v>
      </c>
      <c r="K125" s="149"/>
      <c r="L125" s="150"/>
      <c r="M125" s="151" t="s">
        <v>1</v>
      </c>
      <c r="N125" s="152" t="s">
        <v>36</v>
      </c>
      <c r="O125" s="55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5" t="s">
        <v>119</v>
      </c>
      <c r="AT125" s="155" t="s">
        <v>110</v>
      </c>
      <c r="AU125" s="155" t="s">
        <v>81</v>
      </c>
      <c r="AY125" s="14" t="s">
        <v>112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79</v>
      </c>
      <c r="BK125" s="156">
        <f>ROUND(I125*H125,2)</f>
        <v>0</v>
      </c>
      <c r="BL125" s="14" t="s">
        <v>115</v>
      </c>
      <c r="BM125" s="155" t="s">
        <v>126</v>
      </c>
    </row>
    <row r="126" spans="1:65" s="2" customFormat="1" ht="16.5" customHeight="1">
      <c r="A126" s="29"/>
      <c r="B126" s="141"/>
      <c r="C126" s="142" t="s">
        <v>127</v>
      </c>
      <c r="D126" s="142" t="s">
        <v>110</v>
      </c>
      <c r="E126" s="143" t="s">
        <v>128</v>
      </c>
      <c r="F126" s="144" t="s">
        <v>129</v>
      </c>
      <c r="G126" s="145" t="s">
        <v>118</v>
      </c>
      <c r="H126" s="146">
        <v>5</v>
      </c>
      <c r="I126" s="147"/>
      <c r="J126" s="148">
        <f>ROUND(I126*H126,2)</f>
        <v>0</v>
      </c>
      <c r="K126" s="149"/>
      <c r="L126" s="150"/>
      <c r="M126" s="151" t="s">
        <v>1</v>
      </c>
      <c r="N126" s="152" t="s">
        <v>36</v>
      </c>
      <c r="O126" s="55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5" t="s">
        <v>119</v>
      </c>
      <c r="AT126" s="155" t="s">
        <v>110</v>
      </c>
      <c r="AU126" s="155" t="s">
        <v>81</v>
      </c>
      <c r="AY126" s="14" t="s">
        <v>112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79</v>
      </c>
      <c r="BK126" s="156">
        <f>ROUND(I126*H126,2)</f>
        <v>0</v>
      </c>
      <c r="BL126" s="14" t="s">
        <v>115</v>
      </c>
      <c r="BM126" s="155" t="s">
        <v>130</v>
      </c>
    </row>
    <row r="127" spans="1:65" s="2" customFormat="1" ht="16.5" customHeight="1">
      <c r="A127" s="29"/>
      <c r="B127" s="141"/>
      <c r="C127" s="142" t="s">
        <v>131</v>
      </c>
      <c r="D127" s="142" t="s">
        <v>110</v>
      </c>
      <c r="E127" s="143" t="s">
        <v>132</v>
      </c>
      <c r="F127" s="144" t="s">
        <v>133</v>
      </c>
      <c r="G127" s="145" t="s">
        <v>118</v>
      </c>
      <c r="H127" s="146">
        <v>4</v>
      </c>
      <c r="I127" s="147"/>
      <c r="J127" s="148">
        <f>ROUND(I127*H127,2)</f>
        <v>0</v>
      </c>
      <c r="K127" s="149"/>
      <c r="L127" s="150"/>
      <c r="M127" s="151" t="s">
        <v>1</v>
      </c>
      <c r="N127" s="152" t="s">
        <v>36</v>
      </c>
      <c r="O127" s="55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5" t="s">
        <v>119</v>
      </c>
      <c r="AT127" s="155" t="s">
        <v>110</v>
      </c>
      <c r="AU127" s="155" t="s">
        <v>81</v>
      </c>
      <c r="AY127" s="14" t="s">
        <v>112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4" t="s">
        <v>79</v>
      </c>
      <c r="BK127" s="156">
        <f>ROUND(I127*H127,2)</f>
        <v>0</v>
      </c>
      <c r="BL127" s="14" t="s">
        <v>115</v>
      </c>
      <c r="BM127" s="155" t="s">
        <v>134</v>
      </c>
    </row>
    <row r="128" spans="1:65" s="12" customFormat="1" ht="25.9" customHeight="1">
      <c r="B128" s="128"/>
      <c r="D128" s="129" t="s">
        <v>70</v>
      </c>
      <c r="E128" s="130" t="s">
        <v>135</v>
      </c>
      <c r="F128" s="130" t="s">
        <v>136</v>
      </c>
      <c r="I128" s="131"/>
      <c r="J128" s="132">
        <f>BK128</f>
        <v>0</v>
      </c>
      <c r="L128" s="128"/>
      <c r="M128" s="133"/>
      <c r="N128" s="134"/>
      <c r="O128" s="134"/>
      <c r="P128" s="135">
        <f>SUM(P129:P130)</f>
        <v>0</v>
      </c>
      <c r="Q128" s="134"/>
      <c r="R128" s="135">
        <f>SUM(R129:R130)</f>
        <v>0</v>
      </c>
      <c r="S128" s="134"/>
      <c r="T128" s="136">
        <f>SUM(T129:T130)</f>
        <v>0</v>
      </c>
      <c r="AR128" s="129" t="s">
        <v>111</v>
      </c>
      <c r="AT128" s="137" t="s">
        <v>70</v>
      </c>
      <c r="AU128" s="137" t="s">
        <v>71</v>
      </c>
      <c r="AY128" s="129" t="s">
        <v>112</v>
      </c>
      <c r="BK128" s="138">
        <f>SUM(BK129:BK130)</f>
        <v>0</v>
      </c>
    </row>
    <row r="129" spans="1:65" s="2" customFormat="1" ht="16.5" customHeight="1">
      <c r="A129" s="29"/>
      <c r="B129" s="141"/>
      <c r="C129" s="142" t="s">
        <v>137</v>
      </c>
      <c r="D129" s="142" t="s">
        <v>110</v>
      </c>
      <c r="E129" s="143" t="s">
        <v>138</v>
      </c>
      <c r="F129" s="144" t="s">
        <v>139</v>
      </c>
      <c r="G129" s="145" t="s">
        <v>140</v>
      </c>
      <c r="H129" s="146">
        <v>20</v>
      </c>
      <c r="I129" s="147"/>
      <c r="J129" s="148">
        <f>ROUND(I129*H129,2)</f>
        <v>0</v>
      </c>
      <c r="K129" s="149"/>
      <c r="L129" s="150"/>
      <c r="M129" s="151" t="s">
        <v>1</v>
      </c>
      <c r="N129" s="152" t="s">
        <v>36</v>
      </c>
      <c r="O129" s="55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5" t="s">
        <v>119</v>
      </c>
      <c r="AT129" s="155" t="s">
        <v>110</v>
      </c>
      <c r="AU129" s="155" t="s">
        <v>79</v>
      </c>
      <c r="AY129" s="14" t="s">
        <v>112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4" t="s">
        <v>79</v>
      </c>
      <c r="BK129" s="156">
        <f>ROUND(I129*H129,2)</f>
        <v>0</v>
      </c>
      <c r="BL129" s="14" t="s">
        <v>115</v>
      </c>
      <c r="BM129" s="155" t="s">
        <v>141</v>
      </c>
    </row>
    <row r="130" spans="1:65" s="2" customFormat="1" ht="16.5" customHeight="1">
      <c r="A130" s="29"/>
      <c r="B130" s="141"/>
      <c r="C130" s="142" t="s">
        <v>142</v>
      </c>
      <c r="D130" s="142" t="s">
        <v>110</v>
      </c>
      <c r="E130" s="143" t="s">
        <v>143</v>
      </c>
      <c r="F130" s="144" t="s">
        <v>144</v>
      </c>
      <c r="G130" s="145" t="s">
        <v>140</v>
      </c>
      <c r="H130" s="146">
        <v>5</v>
      </c>
      <c r="I130" s="147"/>
      <c r="J130" s="148">
        <f>ROUND(I130*H130,2)</f>
        <v>0</v>
      </c>
      <c r="K130" s="149"/>
      <c r="L130" s="150"/>
      <c r="M130" s="157" t="s">
        <v>1</v>
      </c>
      <c r="N130" s="158" t="s">
        <v>36</v>
      </c>
      <c r="O130" s="159"/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5" t="s">
        <v>119</v>
      </c>
      <c r="AT130" s="155" t="s">
        <v>110</v>
      </c>
      <c r="AU130" s="155" t="s">
        <v>79</v>
      </c>
      <c r="AY130" s="14" t="s">
        <v>112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79</v>
      </c>
      <c r="BK130" s="156">
        <f>ROUND(I130*H130,2)</f>
        <v>0</v>
      </c>
      <c r="BL130" s="14" t="s">
        <v>115</v>
      </c>
      <c r="BM130" s="155" t="s">
        <v>145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sheetProtection algorithmName="SHA-512" hashValue="csNKf72uPK5wmZBPADninELNrkJYvwr0O3kb+irbvsmkmhujc/fQst7V2uCoPJO+j7YdNrGtALz83yqA7G3tMg==" saltValue="xavUVwhumEtZ5NOZzGSfRA==" spinCount="100000" sheet="1" objects="1" scenarios="1"/>
  <protectedRanges>
    <protectedRange sqref="D11:J28 C89:J93 C114:J118 I123:I130" name="Oblast1"/>
  </protectedRanges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>
      <selection activeCell="E127" sqref="E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0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85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14" t="str">
        <f>'Rekapitulace stavby'!K6</f>
        <v>SADY-UL-ROZVADĚČ-DATOVÝ SLOUPEK</v>
      </c>
      <c r="F7" s="215"/>
      <c r="G7" s="215"/>
      <c r="H7" s="215"/>
      <c r="L7" s="17"/>
    </row>
    <row r="8" spans="1:46" s="2" customFormat="1" ht="12" customHeight="1">
      <c r="A8" s="29"/>
      <c r="B8" s="30"/>
      <c r="C8" s="29"/>
      <c r="D8" s="24" t="s">
        <v>86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1" t="s">
        <v>146</v>
      </c>
      <c r="F9" s="213"/>
      <c r="G9" s="213"/>
      <c r="H9" s="213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24" t="s">
        <v>24</v>
      </c>
      <c r="J17" s="25">
        <f>'Rekapitulace stavby'!AN13</f>
        <v>0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6">
        <f>'Rekapitulace stavby'!E14</f>
        <v>0</v>
      </c>
      <c r="F18" s="177"/>
      <c r="G18" s="177"/>
      <c r="H18" s="177"/>
      <c r="I18" s="24" t="s">
        <v>25</v>
      </c>
      <c r="J18" s="25">
        <f>'Rekapitulace stavby'!AN14</f>
        <v>0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82" t="s">
        <v>1</v>
      </c>
      <c r="F27" s="182"/>
      <c r="G27" s="182"/>
      <c r="H27" s="182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31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35</v>
      </c>
      <c r="E33" s="24" t="s">
        <v>36</v>
      </c>
      <c r="F33" s="96">
        <f>ROUND((SUM(BE127:BE168)),  2)</f>
        <v>0</v>
      </c>
      <c r="G33" s="29"/>
      <c r="H33" s="29"/>
      <c r="I33" s="97">
        <v>0.21</v>
      </c>
      <c r="J33" s="96">
        <f>ROUND(((SUM(BE127:BE168))*I33),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96">
        <f>ROUND((SUM(BF127:BF168)),  2)</f>
        <v>0</v>
      </c>
      <c r="G34" s="29"/>
      <c r="H34" s="29"/>
      <c r="I34" s="97">
        <v>0.15</v>
      </c>
      <c r="J34" s="96">
        <f>ROUND(((SUM(BF127:BF168))*I34),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96">
        <f>ROUND((SUM(BG127:BG168)),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96">
        <f>ROUND((SUM(BH127:BH168)),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96">
        <f>ROUND((SUM(BI127:BI168)),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41</v>
      </c>
      <c r="E39" s="57"/>
      <c r="F39" s="57"/>
      <c r="G39" s="100" t="s">
        <v>42</v>
      </c>
      <c r="H39" s="101" t="s">
        <v>43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04" t="s">
        <v>47</v>
      </c>
      <c r="G61" s="42" t="s">
        <v>46</v>
      </c>
      <c r="H61" s="32"/>
      <c r="I61" s="32"/>
      <c r="J61" s="10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04" t="s">
        <v>47</v>
      </c>
      <c r="G76" s="42" t="s">
        <v>46</v>
      </c>
      <c r="H76" s="32"/>
      <c r="I76" s="32"/>
      <c r="J76" s="10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88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4" t="str">
        <f>E7</f>
        <v>SADY-UL-ROZVADĚČ-DATOVÝ SLOUPEK</v>
      </c>
      <c r="F85" s="215"/>
      <c r="G85" s="215"/>
      <c r="H85" s="215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1" t="str">
        <f>E9</f>
        <v>SADY-UL-DSL-pr - SADY-UL-DSL-DATOVÝ SLOUPEK-práce</v>
      </c>
      <c r="F87" s="213"/>
      <c r="G87" s="213"/>
      <c r="H87" s="213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>
        <f>IF(E18="","",E18)</f>
        <v>0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89</v>
      </c>
      <c r="D94" s="98"/>
      <c r="E94" s="98"/>
      <c r="F94" s="98"/>
      <c r="G94" s="98"/>
      <c r="H94" s="98"/>
      <c r="I94" s="98"/>
      <c r="J94" s="107" t="s">
        <v>90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91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92</v>
      </c>
    </row>
    <row r="97" spans="1:31" s="9" customFormat="1" ht="24.95" customHeight="1">
      <c r="B97" s="109"/>
      <c r="D97" s="110" t="s">
        <v>147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148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4.85" customHeight="1">
      <c r="B99" s="113"/>
      <c r="D99" s="114" t="s">
        <v>149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9" customFormat="1" ht="24.95" customHeight="1">
      <c r="B100" s="109"/>
      <c r="D100" s="110" t="s">
        <v>150</v>
      </c>
      <c r="E100" s="111"/>
      <c r="F100" s="111"/>
      <c r="G100" s="111"/>
      <c r="H100" s="111"/>
      <c r="I100" s="111"/>
      <c r="J100" s="112">
        <f>J132</f>
        <v>0</v>
      </c>
      <c r="L100" s="109"/>
    </row>
    <row r="101" spans="1:31" s="10" customFormat="1" ht="19.899999999999999" customHeight="1">
      <c r="B101" s="113"/>
      <c r="D101" s="114" t="s">
        <v>151</v>
      </c>
      <c r="E101" s="115"/>
      <c r="F101" s="115"/>
      <c r="G101" s="115"/>
      <c r="H101" s="115"/>
      <c r="I101" s="115"/>
      <c r="J101" s="116">
        <f>J133</f>
        <v>0</v>
      </c>
      <c r="L101" s="113"/>
    </row>
    <row r="102" spans="1:31" s="9" customFormat="1" ht="24.95" customHeight="1">
      <c r="B102" s="109"/>
      <c r="D102" s="110" t="s">
        <v>152</v>
      </c>
      <c r="E102" s="111"/>
      <c r="F102" s="111"/>
      <c r="G102" s="111"/>
      <c r="H102" s="111"/>
      <c r="I102" s="111"/>
      <c r="J102" s="112">
        <f>J134</f>
        <v>0</v>
      </c>
      <c r="L102" s="109"/>
    </row>
    <row r="103" spans="1:31" s="10" customFormat="1" ht="19.899999999999999" customHeight="1">
      <c r="B103" s="113"/>
      <c r="D103" s="114" t="s">
        <v>153</v>
      </c>
      <c r="E103" s="115"/>
      <c r="F103" s="115"/>
      <c r="G103" s="115"/>
      <c r="H103" s="115"/>
      <c r="I103" s="115"/>
      <c r="J103" s="116">
        <f>J135</f>
        <v>0</v>
      </c>
      <c r="L103" s="113"/>
    </row>
    <row r="104" spans="1:31" s="10" customFormat="1" ht="19.899999999999999" customHeight="1">
      <c r="B104" s="113"/>
      <c r="D104" s="114" t="s">
        <v>154</v>
      </c>
      <c r="E104" s="115"/>
      <c r="F104" s="115"/>
      <c r="G104" s="115"/>
      <c r="H104" s="115"/>
      <c r="I104" s="115"/>
      <c r="J104" s="116">
        <f>J141</f>
        <v>0</v>
      </c>
      <c r="L104" s="113"/>
    </row>
    <row r="105" spans="1:31" s="9" customFormat="1" ht="24.95" customHeight="1">
      <c r="B105" s="109"/>
      <c r="D105" s="110" t="s">
        <v>155</v>
      </c>
      <c r="E105" s="111"/>
      <c r="F105" s="111"/>
      <c r="G105" s="111"/>
      <c r="H105" s="111"/>
      <c r="I105" s="111"/>
      <c r="J105" s="112">
        <f>J159</f>
        <v>0</v>
      </c>
      <c r="L105" s="109"/>
    </row>
    <row r="106" spans="1:31" s="9" customFormat="1" ht="24.95" customHeight="1">
      <c r="B106" s="109"/>
      <c r="D106" s="110" t="s">
        <v>156</v>
      </c>
      <c r="E106" s="111"/>
      <c r="F106" s="111"/>
      <c r="G106" s="111"/>
      <c r="H106" s="111"/>
      <c r="I106" s="111"/>
      <c r="J106" s="112">
        <f>J162</f>
        <v>0</v>
      </c>
      <c r="L106" s="109"/>
    </row>
    <row r="107" spans="1:31" s="10" customFormat="1" ht="19.899999999999999" customHeight="1">
      <c r="B107" s="113"/>
      <c r="D107" s="114" t="s">
        <v>157</v>
      </c>
      <c r="E107" s="115"/>
      <c r="F107" s="115"/>
      <c r="G107" s="115"/>
      <c r="H107" s="115"/>
      <c r="I107" s="115"/>
      <c r="J107" s="116">
        <f>J163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97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4" t="str">
        <f>E7</f>
        <v>SADY-UL-ROZVADĚČ-DATOVÝ SLOUPEK</v>
      </c>
      <c r="F117" s="215"/>
      <c r="G117" s="215"/>
      <c r="H117" s="215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86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11" t="str">
        <f>E9</f>
        <v>SADY-UL-DSL-pr - SADY-UL-DSL-DATOVÝ SLOUPEK-práce</v>
      </c>
      <c r="F119" s="213"/>
      <c r="G119" s="213"/>
      <c r="H119" s="213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 xml:space="preserve"> </v>
      </c>
      <c r="G121" s="29"/>
      <c r="H121" s="29"/>
      <c r="I121" s="24" t="s">
        <v>22</v>
      </c>
      <c r="J121" s="52">
        <f>IF(J12="","",J12)</f>
        <v>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23</v>
      </c>
      <c r="D123" s="29"/>
      <c r="E123" s="29"/>
      <c r="F123" s="22" t="str">
        <f>E15</f>
        <v xml:space="preserve"> </v>
      </c>
      <c r="G123" s="29"/>
      <c r="H123" s="29"/>
      <c r="I123" s="24" t="s">
        <v>27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26</v>
      </c>
      <c r="D124" s="29"/>
      <c r="E124" s="29"/>
      <c r="F124" s="22">
        <f>IF(E18="","",E18)</f>
        <v>0</v>
      </c>
      <c r="G124" s="29"/>
      <c r="H124" s="29"/>
      <c r="I124" s="24" t="s">
        <v>29</v>
      </c>
      <c r="J124" s="27" t="str">
        <f>E24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98</v>
      </c>
      <c r="D126" s="120" t="s">
        <v>56</v>
      </c>
      <c r="E126" s="120" t="s">
        <v>52</v>
      </c>
      <c r="F126" s="120" t="s">
        <v>53</v>
      </c>
      <c r="G126" s="120" t="s">
        <v>99</v>
      </c>
      <c r="H126" s="120" t="s">
        <v>100</v>
      </c>
      <c r="I126" s="120" t="s">
        <v>101</v>
      </c>
      <c r="J126" s="121" t="s">
        <v>90</v>
      </c>
      <c r="K126" s="122" t="s">
        <v>102</v>
      </c>
      <c r="L126" s="123"/>
      <c r="M126" s="59" t="s">
        <v>1</v>
      </c>
      <c r="N126" s="60" t="s">
        <v>35</v>
      </c>
      <c r="O126" s="60" t="s">
        <v>103</v>
      </c>
      <c r="P126" s="60" t="s">
        <v>104</v>
      </c>
      <c r="Q126" s="60" t="s">
        <v>105</v>
      </c>
      <c r="R126" s="60" t="s">
        <v>106</v>
      </c>
      <c r="S126" s="60" t="s">
        <v>107</v>
      </c>
      <c r="T126" s="61" t="s">
        <v>108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109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P128+P132+P134+P159+P162</f>
        <v>0</v>
      </c>
      <c r="Q127" s="63"/>
      <c r="R127" s="125">
        <f>R128+R132+R134+R159+R162</f>
        <v>9.3866179999999986</v>
      </c>
      <c r="S127" s="63"/>
      <c r="T127" s="126">
        <f>T128+T132+T134+T159+T162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70</v>
      </c>
      <c r="AU127" s="14" t="s">
        <v>92</v>
      </c>
      <c r="BK127" s="127">
        <f>BK128+BK132+BK134+BK159+BK162</f>
        <v>0</v>
      </c>
    </row>
    <row r="128" spans="1:63" s="12" customFormat="1" ht="25.9" customHeight="1">
      <c r="B128" s="128"/>
      <c r="D128" s="129" t="s">
        <v>70</v>
      </c>
      <c r="E128" s="130" t="s">
        <v>158</v>
      </c>
      <c r="F128" s="130" t="s">
        <v>158</v>
      </c>
      <c r="I128" s="131"/>
      <c r="J128" s="132">
        <f>BK128</f>
        <v>0</v>
      </c>
      <c r="L128" s="128"/>
      <c r="M128" s="133"/>
      <c r="N128" s="134"/>
      <c r="O128" s="134"/>
      <c r="P128" s="135">
        <f>P129</f>
        <v>0</v>
      </c>
      <c r="Q128" s="134"/>
      <c r="R128" s="135">
        <f>R129</f>
        <v>0</v>
      </c>
      <c r="S128" s="134"/>
      <c r="T128" s="136">
        <f>T129</f>
        <v>0</v>
      </c>
      <c r="AR128" s="129" t="s">
        <v>79</v>
      </c>
      <c r="AT128" s="137" t="s">
        <v>70</v>
      </c>
      <c r="AU128" s="137" t="s">
        <v>71</v>
      </c>
      <c r="AY128" s="129" t="s">
        <v>112</v>
      </c>
      <c r="BK128" s="138">
        <f>BK129</f>
        <v>0</v>
      </c>
    </row>
    <row r="129" spans="1:65" s="12" customFormat="1" ht="22.9" customHeight="1">
      <c r="B129" s="128"/>
      <c r="D129" s="129" t="s">
        <v>70</v>
      </c>
      <c r="E129" s="139" t="s">
        <v>159</v>
      </c>
      <c r="F129" s="139" t="s">
        <v>160</v>
      </c>
      <c r="I129" s="131"/>
      <c r="J129" s="140">
        <f>BK129</f>
        <v>0</v>
      </c>
      <c r="L129" s="128"/>
      <c r="M129" s="133"/>
      <c r="N129" s="134"/>
      <c r="O129" s="134"/>
      <c r="P129" s="135">
        <f>P130</f>
        <v>0</v>
      </c>
      <c r="Q129" s="134"/>
      <c r="R129" s="135">
        <f>R130</f>
        <v>0</v>
      </c>
      <c r="S129" s="134"/>
      <c r="T129" s="136">
        <f>T130</f>
        <v>0</v>
      </c>
      <c r="AR129" s="129" t="s">
        <v>79</v>
      </c>
      <c r="AT129" s="137" t="s">
        <v>70</v>
      </c>
      <c r="AU129" s="137" t="s">
        <v>79</v>
      </c>
      <c r="AY129" s="129" t="s">
        <v>112</v>
      </c>
      <c r="BK129" s="138">
        <f>BK130</f>
        <v>0</v>
      </c>
    </row>
    <row r="130" spans="1:65" s="12" customFormat="1" ht="20.85" customHeight="1">
      <c r="B130" s="128"/>
      <c r="D130" s="129" t="s">
        <v>70</v>
      </c>
      <c r="E130" s="139" t="s">
        <v>161</v>
      </c>
      <c r="F130" s="139" t="s">
        <v>162</v>
      </c>
      <c r="I130" s="131"/>
      <c r="J130" s="140">
        <f>BK130</f>
        <v>0</v>
      </c>
      <c r="L130" s="128"/>
      <c r="M130" s="133"/>
      <c r="N130" s="134"/>
      <c r="O130" s="134"/>
      <c r="P130" s="135">
        <f>P131</f>
        <v>0</v>
      </c>
      <c r="Q130" s="134"/>
      <c r="R130" s="135">
        <f>R131</f>
        <v>0</v>
      </c>
      <c r="S130" s="134"/>
      <c r="T130" s="136">
        <f>T131</f>
        <v>0</v>
      </c>
      <c r="AR130" s="129" t="s">
        <v>79</v>
      </c>
      <c r="AT130" s="137" t="s">
        <v>70</v>
      </c>
      <c r="AU130" s="137" t="s">
        <v>81</v>
      </c>
      <c r="AY130" s="129" t="s">
        <v>112</v>
      </c>
      <c r="BK130" s="138">
        <f>BK131</f>
        <v>0</v>
      </c>
    </row>
    <row r="131" spans="1:65" s="2" customFormat="1" ht="24.2" customHeight="1">
      <c r="A131" s="29"/>
      <c r="B131" s="141"/>
      <c r="C131" s="162" t="s">
        <v>79</v>
      </c>
      <c r="D131" s="162" t="s">
        <v>163</v>
      </c>
      <c r="E131" s="163" t="s">
        <v>164</v>
      </c>
      <c r="F131" s="164" t="s">
        <v>165</v>
      </c>
      <c r="G131" s="165" t="s">
        <v>166</v>
      </c>
      <c r="H131" s="166">
        <v>5</v>
      </c>
      <c r="I131" s="167"/>
      <c r="J131" s="168">
        <f>ROUND(I131*H131,2)</f>
        <v>0</v>
      </c>
      <c r="K131" s="169"/>
      <c r="L131" s="30"/>
      <c r="M131" s="170" t="s">
        <v>1</v>
      </c>
      <c r="N131" s="171" t="s">
        <v>36</v>
      </c>
      <c r="O131" s="55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5" t="s">
        <v>167</v>
      </c>
      <c r="AT131" s="155" t="s">
        <v>163</v>
      </c>
      <c r="AU131" s="155" t="s">
        <v>111</v>
      </c>
      <c r="AY131" s="14" t="s">
        <v>112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79</v>
      </c>
      <c r="BK131" s="156">
        <f>ROUND(I131*H131,2)</f>
        <v>0</v>
      </c>
      <c r="BL131" s="14" t="s">
        <v>167</v>
      </c>
      <c r="BM131" s="155" t="s">
        <v>168</v>
      </c>
    </row>
    <row r="132" spans="1:65" s="12" customFormat="1" ht="25.9" customHeight="1">
      <c r="B132" s="128"/>
      <c r="D132" s="129" t="s">
        <v>70</v>
      </c>
      <c r="E132" s="130" t="s">
        <v>169</v>
      </c>
      <c r="F132" s="130" t="s">
        <v>170</v>
      </c>
      <c r="I132" s="131"/>
      <c r="J132" s="132">
        <f>BK132</f>
        <v>0</v>
      </c>
      <c r="L132" s="128"/>
      <c r="M132" s="133"/>
      <c r="N132" s="134"/>
      <c r="O132" s="134"/>
      <c r="P132" s="135">
        <f>P133</f>
        <v>0</v>
      </c>
      <c r="Q132" s="134"/>
      <c r="R132" s="135">
        <f>R133</f>
        <v>0</v>
      </c>
      <c r="S132" s="134"/>
      <c r="T132" s="136">
        <f>T133</f>
        <v>0</v>
      </c>
      <c r="AR132" s="129" t="s">
        <v>81</v>
      </c>
      <c r="AT132" s="137" t="s">
        <v>70</v>
      </c>
      <c r="AU132" s="137" t="s">
        <v>71</v>
      </c>
      <c r="AY132" s="129" t="s">
        <v>112</v>
      </c>
      <c r="BK132" s="138">
        <f>BK133</f>
        <v>0</v>
      </c>
    </row>
    <row r="133" spans="1:65" s="12" customFormat="1" ht="22.9" customHeight="1">
      <c r="B133" s="128"/>
      <c r="D133" s="129" t="s">
        <v>70</v>
      </c>
      <c r="E133" s="139" t="s">
        <v>171</v>
      </c>
      <c r="F133" s="139" t="s">
        <v>172</v>
      </c>
      <c r="I133" s="131"/>
      <c r="J133" s="140">
        <f>BK133</f>
        <v>0</v>
      </c>
      <c r="L133" s="128"/>
      <c r="M133" s="133"/>
      <c r="N133" s="134"/>
      <c r="O133" s="134"/>
      <c r="P133" s="135">
        <v>0</v>
      </c>
      <c r="Q133" s="134"/>
      <c r="R133" s="135">
        <v>0</v>
      </c>
      <c r="S133" s="134"/>
      <c r="T133" s="136">
        <v>0</v>
      </c>
      <c r="AR133" s="129" t="s">
        <v>81</v>
      </c>
      <c r="AT133" s="137" t="s">
        <v>70</v>
      </c>
      <c r="AU133" s="137" t="s">
        <v>79</v>
      </c>
      <c r="AY133" s="129" t="s">
        <v>112</v>
      </c>
      <c r="BK133" s="138">
        <v>0</v>
      </c>
    </row>
    <row r="134" spans="1:65" s="12" customFormat="1" ht="25.9" customHeight="1">
      <c r="B134" s="128"/>
      <c r="D134" s="129" t="s">
        <v>70</v>
      </c>
      <c r="E134" s="130" t="s">
        <v>110</v>
      </c>
      <c r="F134" s="130" t="s">
        <v>173</v>
      </c>
      <c r="I134" s="131"/>
      <c r="J134" s="132">
        <f>BK134</f>
        <v>0</v>
      </c>
      <c r="L134" s="128"/>
      <c r="M134" s="133"/>
      <c r="N134" s="134"/>
      <c r="O134" s="134"/>
      <c r="P134" s="135">
        <f>P135+P141</f>
        <v>0</v>
      </c>
      <c r="Q134" s="134"/>
      <c r="R134" s="135">
        <f>R135+R141</f>
        <v>9.3866179999999986</v>
      </c>
      <c r="S134" s="134"/>
      <c r="T134" s="136">
        <f>T135+T141</f>
        <v>0</v>
      </c>
      <c r="AR134" s="129" t="s">
        <v>111</v>
      </c>
      <c r="AT134" s="137" t="s">
        <v>70</v>
      </c>
      <c r="AU134" s="137" t="s">
        <v>71</v>
      </c>
      <c r="AY134" s="129" t="s">
        <v>112</v>
      </c>
      <c r="BK134" s="138">
        <f>BK135+BK141</f>
        <v>0</v>
      </c>
    </row>
    <row r="135" spans="1:65" s="12" customFormat="1" ht="22.9" customHeight="1">
      <c r="B135" s="128"/>
      <c r="D135" s="129" t="s">
        <v>70</v>
      </c>
      <c r="E135" s="139" t="s">
        <v>174</v>
      </c>
      <c r="F135" s="139" t="s">
        <v>175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SUM(P136:P140)</f>
        <v>0</v>
      </c>
      <c r="Q135" s="134"/>
      <c r="R135" s="135">
        <f>SUM(R136:R140)</f>
        <v>0</v>
      </c>
      <c r="S135" s="134"/>
      <c r="T135" s="136">
        <f>SUM(T136:T140)</f>
        <v>0</v>
      </c>
      <c r="AR135" s="129" t="s">
        <v>111</v>
      </c>
      <c r="AT135" s="137" t="s">
        <v>70</v>
      </c>
      <c r="AU135" s="137" t="s">
        <v>79</v>
      </c>
      <c r="AY135" s="129" t="s">
        <v>112</v>
      </c>
      <c r="BK135" s="138">
        <f>SUM(BK136:BK140)</f>
        <v>0</v>
      </c>
    </row>
    <row r="136" spans="1:65" s="2" customFormat="1" ht="33" customHeight="1">
      <c r="A136" s="29"/>
      <c r="B136" s="141"/>
      <c r="C136" s="162" t="s">
        <v>176</v>
      </c>
      <c r="D136" s="162" t="s">
        <v>163</v>
      </c>
      <c r="E136" s="163" t="s">
        <v>177</v>
      </c>
      <c r="F136" s="164" t="s">
        <v>178</v>
      </c>
      <c r="G136" s="165" t="s">
        <v>179</v>
      </c>
      <c r="H136" s="166">
        <v>2</v>
      </c>
      <c r="I136" s="167"/>
      <c r="J136" s="168">
        <f>ROUND(I136*H136,2)</f>
        <v>0</v>
      </c>
      <c r="K136" s="169"/>
      <c r="L136" s="30"/>
      <c r="M136" s="170" t="s">
        <v>1</v>
      </c>
      <c r="N136" s="171" t="s">
        <v>36</v>
      </c>
      <c r="O136" s="55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5" t="s">
        <v>115</v>
      </c>
      <c r="AT136" s="155" t="s">
        <v>163</v>
      </c>
      <c r="AU136" s="155" t="s">
        <v>81</v>
      </c>
      <c r="AY136" s="14" t="s">
        <v>112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79</v>
      </c>
      <c r="BK136" s="156">
        <f>ROUND(I136*H136,2)</f>
        <v>0</v>
      </c>
      <c r="BL136" s="14" t="s">
        <v>115</v>
      </c>
      <c r="BM136" s="155" t="s">
        <v>180</v>
      </c>
    </row>
    <row r="137" spans="1:65" s="2" customFormat="1" ht="33" customHeight="1">
      <c r="A137" s="29"/>
      <c r="B137" s="141"/>
      <c r="C137" s="162" t="s">
        <v>181</v>
      </c>
      <c r="D137" s="162" t="s">
        <v>163</v>
      </c>
      <c r="E137" s="163" t="s">
        <v>182</v>
      </c>
      <c r="F137" s="164" t="s">
        <v>183</v>
      </c>
      <c r="G137" s="165" t="s">
        <v>179</v>
      </c>
      <c r="H137" s="166">
        <v>1</v>
      </c>
      <c r="I137" s="167"/>
      <c r="J137" s="168">
        <f>ROUND(I137*H137,2)</f>
        <v>0</v>
      </c>
      <c r="K137" s="169"/>
      <c r="L137" s="30"/>
      <c r="M137" s="170" t="s">
        <v>1</v>
      </c>
      <c r="N137" s="171" t="s">
        <v>36</v>
      </c>
      <c r="O137" s="55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5" t="s">
        <v>115</v>
      </c>
      <c r="AT137" s="155" t="s">
        <v>163</v>
      </c>
      <c r="AU137" s="155" t="s">
        <v>81</v>
      </c>
      <c r="AY137" s="14" t="s">
        <v>112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79</v>
      </c>
      <c r="BK137" s="156">
        <f>ROUND(I137*H137,2)</f>
        <v>0</v>
      </c>
      <c r="BL137" s="14" t="s">
        <v>115</v>
      </c>
      <c r="BM137" s="155" t="s">
        <v>184</v>
      </c>
    </row>
    <row r="138" spans="1:65" s="2" customFormat="1" ht="33" customHeight="1">
      <c r="A138" s="29"/>
      <c r="B138" s="141"/>
      <c r="C138" s="162" t="s">
        <v>8</v>
      </c>
      <c r="D138" s="162" t="s">
        <v>163</v>
      </c>
      <c r="E138" s="163" t="s">
        <v>185</v>
      </c>
      <c r="F138" s="164" t="s">
        <v>186</v>
      </c>
      <c r="G138" s="165" t="s">
        <v>179</v>
      </c>
      <c r="H138" s="166">
        <v>1</v>
      </c>
      <c r="I138" s="167"/>
      <c r="J138" s="168">
        <f>ROUND(I138*H138,2)</f>
        <v>0</v>
      </c>
      <c r="K138" s="169"/>
      <c r="L138" s="30"/>
      <c r="M138" s="170" t="s">
        <v>1</v>
      </c>
      <c r="N138" s="171" t="s">
        <v>36</v>
      </c>
      <c r="O138" s="55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5" t="s">
        <v>115</v>
      </c>
      <c r="AT138" s="155" t="s">
        <v>163</v>
      </c>
      <c r="AU138" s="155" t="s">
        <v>81</v>
      </c>
      <c r="AY138" s="14" t="s">
        <v>112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79</v>
      </c>
      <c r="BK138" s="156">
        <f>ROUND(I138*H138,2)</f>
        <v>0</v>
      </c>
      <c r="BL138" s="14" t="s">
        <v>115</v>
      </c>
      <c r="BM138" s="155" t="s">
        <v>187</v>
      </c>
    </row>
    <row r="139" spans="1:65" s="2" customFormat="1" ht="24.2" customHeight="1">
      <c r="A139" s="29"/>
      <c r="B139" s="141"/>
      <c r="C139" s="162" t="s">
        <v>188</v>
      </c>
      <c r="D139" s="162" t="s">
        <v>163</v>
      </c>
      <c r="E139" s="163" t="s">
        <v>189</v>
      </c>
      <c r="F139" s="164" t="s">
        <v>190</v>
      </c>
      <c r="G139" s="165" t="s">
        <v>140</v>
      </c>
      <c r="H139" s="166">
        <v>20</v>
      </c>
      <c r="I139" s="167"/>
      <c r="J139" s="168">
        <f>ROUND(I139*H139,2)</f>
        <v>0</v>
      </c>
      <c r="K139" s="169"/>
      <c r="L139" s="30"/>
      <c r="M139" s="170" t="s">
        <v>1</v>
      </c>
      <c r="N139" s="171" t="s">
        <v>36</v>
      </c>
      <c r="O139" s="55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5" t="s">
        <v>115</v>
      </c>
      <c r="AT139" s="155" t="s">
        <v>163</v>
      </c>
      <c r="AU139" s="155" t="s">
        <v>81</v>
      </c>
      <c r="AY139" s="14" t="s">
        <v>112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79</v>
      </c>
      <c r="BK139" s="156">
        <f>ROUND(I139*H139,2)</f>
        <v>0</v>
      </c>
      <c r="BL139" s="14" t="s">
        <v>115</v>
      </c>
      <c r="BM139" s="155" t="s">
        <v>191</v>
      </c>
    </row>
    <row r="140" spans="1:65" s="2" customFormat="1" ht="24.2" customHeight="1">
      <c r="A140" s="29"/>
      <c r="B140" s="141"/>
      <c r="C140" s="162" t="s">
        <v>192</v>
      </c>
      <c r="D140" s="162" t="s">
        <v>163</v>
      </c>
      <c r="E140" s="163" t="s">
        <v>193</v>
      </c>
      <c r="F140" s="164" t="s">
        <v>194</v>
      </c>
      <c r="G140" s="165" t="s">
        <v>140</v>
      </c>
      <c r="H140" s="166">
        <v>5</v>
      </c>
      <c r="I140" s="167"/>
      <c r="J140" s="168">
        <f>ROUND(I140*H140,2)</f>
        <v>0</v>
      </c>
      <c r="K140" s="169"/>
      <c r="L140" s="30"/>
      <c r="M140" s="170" t="s">
        <v>1</v>
      </c>
      <c r="N140" s="171" t="s">
        <v>36</v>
      </c>
      <c r="O140" s="55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5" t="s">
        <v>115</v>
      </c>
      <c r="AT140" s="155" t="s">
        <v>163</v>
      </c>
      <c r="AU140" s="155" t="s">
        <v>81</v>
      </c>
      <c r="AY140" s="14" t="s">
        <v>112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79</v>
      </c>
      <c r="BK140" s="156">
        <f>ROUND(I140*H140,2)</f>
        <v>0</v>
      </c>
      <c r="BL140" s="14" t="s">
        <v>115</v>
      </c>
      <c r="BM140" s="155" t="s">
        <v>195</v>
      </c>
    </row>
    <row r="141" spans="1:65" s="12" customFormat="1" ht="22.9" customHeight="1">
      <c r="B141" s="128"/>
      <c r="D141" s="129" t="s">
        <v>70</v>
      </c>
      <c r="E141" s="139" t="s">
        <v>196</v>
      </c>
      <c r="F141" s="139" t="s">
        <v>197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SUM(P142:P158)</f>
        <v>0</v>
      </c>
      <c r="Q141" s="134"/>
      <c r="R141" s="135">
        <f>SUM(R142:R158)</f>
        <v>9.3866179999999986</v>
      </c>
      <c r="S141" s="134"/>
      <c r="T141" s="136">
        <f>SUM(T142:T158)</f>
        <v>0</v>
      </c>
      <c r="AR141" s="129" t="s">
        <v>111</v>
      </c>
      <c r="AT141" s="137" t="s">
        <v>70</v>
      </c>
      <c r="AU141" s="137" t="s">
        <v>79</v>
      </c>
      <c r="AY141" s="129" t="s">
        <v>112</v>
      </c>
      <c r="BK141" s="138">
        <f>SUM(BK142:BK158)</f>
        <v>0</v>
      </c>
    </row>
    <row r="142" spans="1:65" s="2" customFormat="1" ht="16.5" customHeight="1">
      <c r="A142" s="29"/>
      <c r="B142" s="141"/>
      <c r="C142" s="162" t="s">
        <v>198</v>
      </c>
      <c r="D142" s="162" t="s">
        <v>163</v>
      </c>
      <c r="E142" s="163" t="s">
        <v>199</v>
      </c>
      <c r="F142" s="164" t="s">
        <v>200</v>
      </c>
      <c r="G142" s="165" t="s">
        <v>166</v>
      </c>
      <c r="H142" s="166">
        <v>5</v>
      </c>
      <c r="I142" s="167"/>
      <c r="J142" s="168">
        <f t="shared" ref="J142:J158" si="0">ROUND(I142*H142,2)</f>
        <v>0</v>
      </c>
      <c r="K142" s="169"/>
      <c r="L142" s="30"/>
      <c r="M142" s="170" t="s">
        <v>1</v>
      </c>
      <c r="N142" s="171" t="s">
        <v>36</v>
      </c>
      <c r="O142" s="55"/>
      <c r="P142" s="153">
        <f t="shared" ref="P142:P158" si="1">O142*H142</f>
        <v>0</v>
      </c>
      <c r="Q142" s="153">
        <v>0</v>
      </c>
      <c r="R142" s="153">
        <f t="shared" ref="R142:R158" si="2">Q142*H142</f>
        <v>0</v>
      </c>
      <c r="S142" s="153">
        <v>0</v>
      </c>
      <c r="T142" s="154">
        <f t="shared" ref="T142:T158" si="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5" t="s">
        <v>115</v>
      </c>
      <c r="AT142" s="155" t="s">
        <v>163</v>
      </c>
      <c r="AU142" s="155" t="s">
        <v>81</v>
      </c>
      <c r="AY142" s="14" t="s">
        <v>112</v>
      </c>
      <c r="BE142" s="156">
        <f t="shared" ref="BE142:BE158" si="4">IF(N142="základní",J142,0)</f>
        <v>0</v>
      </c>
      <c r="BF142" s="156">
        <f t="shared" ref="BF142:BF158" si="5">IF(N142="snížená",J142,0)</f>
        <v>0</v>
      </c>
      <c r="BG142" s="156">
        <f t="shared" ref="BG142:BG158" si="6">IF(N142="zákl. přenesená",J142,0)</f>
        <v>0</v>
      </c>
      <c r="BH142" s="156">
        <f t="shared" ref="BH142:BH158" si="7">IF(N142="sníž. přenesená",J142,0)</f>
        <v>0</v>
      </c>
      <c r="BI142" s="156">
        <f t="shared" ref="BI142:BI158" si="8">IF(N142="nulová",J142,0)</f>
        <v>0</v>
      </c>
      <c r="BJ142" s="14" t="s">
        <v>79</v>
      </c>
      <c r="BK142" s="156">
        <f t="shared" ref="BK142:BK158" si="9">ROUND(I142*H142,2)</f>
        <v>0</v>
      </c>
      <c r="BL142" s="14" t="s">
        <v>115</v>
      </c>
      <c r="BM142" s="155" t="s">
        <v>201</v>
      </c>
    </row>
    <row r="143" spans="1:65" s="2" customFormat="1" ht="24.2" customHeight="1">
      <c r="A143" s="29"/>
      <c r="B143" s="141"/>
      <c r="C143" s="162" t="s">
        <v>202</v>
      </c>
      <c r="D143" s="162" t="s">
        <v>163</v>
      </c>
      <c r="E143" s="163" t="s">
        <v>203</v>
      </c>
      <c r="F143" s="164" t="s">
        <v>204</v>
      </c>
      <c r="G143" s="165" t="s">
        <v>166</v>
      </c>
      <c r="H143" s="166">
        <v>50</v>
      </c>
      <c r="I143" s="167"/>
      <c r="J143" s="168">
        <f t="shared" si="0"/>
        <v>0</v>
      </c>
      <c r="K143" s="169"/>
      <c r="L143" s="30"/>
      <c r="M143" s="170" t="s">
        <v>1</v>
      </c>
      <c r="N143" s="171" t="s">
        <v>36</v>
      </c>
      <c r="O143" s="55"/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5" t="s">
        <v>115</v>
      </c>
      <c r="AT143" s="155" t="s">
        <v>163</v>
      </c>
      <c r="AU143" s="155" t="s">
        <v>81</v>
      </c>
      <c r="AY143" s="14" t="s">
        <v>112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4" t="s">
        <v>79</v>
      </c>
      <c r="BK143" s="156">
        <f t="shared" si="9"/>
        <v>0</v>
      </c>
      <c r="BL143" s="14" t="s">
        <v>115</v>
      </c>
      <c r="BM143" s="155" t="s">
        <v>205</v>
      </c>
    </row>
    <row r="144" spans="1:65" s="2" customFormat="1" ht="24.2" customHeight="1">
      <c r="A144" s="29"/>
      <c r="B144" s="141"/>
      <c r="C144" s="162" t="s">
        <v>206</v>
      </c>
      <c r="D144" s="162" t="s">
        <v>163</v>
      </c>
      <c r="E144" s="163" t="s">
        <v>207</v>
      </c>
      <c r="F144" s="164" t="s">
        <v>208</v>
      </c>
      <c r="G144" s="165" t="s">
        <v>209</v>
      </c>
      <c r="H144" s="166">
        <v>3</v>
      </c>
      <c r="I144" s="167"/>
      <c r="J144" s="168">
        <f t="shared" si="0"/>
        <v>0</v>
      </c>
      <c r="K144" s="169"/>
      <c r="L144" s="30"/>
      <c r="M144" s="170" t="s">
        <v>1</v>
      </c>
      <c r="N144" s="171" t="s">
        <v>36</v>
      </c>
      <c r="O144" s="55"/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5" t="s">
        <v>115</v>
      </c>
      <c r="AT144" s="155" t="s">
        <v>163</v>
      </c>
      <c r="AU144" s="155" t="s">
        <v>81</v>
      </c>
      <c r="AY144" s="14" t="s">
        <v>112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4" t="s">
        <v>79</v>
      </c>
      <c r="BK144" s="156">
        <f t="shared" si="9"/>
        <v>0</v>
      </c>
      <c r="BL144" s="14" t="s">
        <v>115</v>
      </c>
      <c r="BM144" s="155" t="s">
        <v>210</v>
      </c>
    </row>
    <row r="145" spans="1:65" s="2" customFormat="1" ht="24.2" customHeight="1">
      <c r="A145" s="29"/>
      <c r="B145" s="141"/>
      <c r="C145" s="162" t="s">
        <v>211</v>
      </c>
      <c r="D145" s="162" t="s">
        <v>163</v>
      </c>
      <c r="E145" s="163" t="s">
        <v>212</v>
      </c>
      <c r="F145" s="164" t="s">
        <v>213</v>
      </c>
      <c r="G145" s="165" t="s">
        <v>209</v>
      </c>
      <c r="H145" s="166">
        <v>3</v>
      </c>
      <c r="I145" s="167"/>
      <c r="J145" s="168">
        <f t="shared" si="0"/>
        <v>0</v>
      </c>
      <c r="K145" s="169"/>
      <c r="L145" s="30"/>
      <c r="M145" s="170" t="s">
        <v>1</v>
      </c>
      <c r="N145" s="171" t="s">
        <v>36</v>
      </c>
      <c r="O145" s="55"/>
      <c r="P145" s="153">
        <f t="shared" si="1"/>
        <v>0</v>
      </c>
      <c r="Q145" s="153">
        <v>2.2563399999999998</v>
      </c>
      <c r="R145" s="153">
        <f t="shared" si="2"/>
        <v>6.7690199999999994</v>
      </c>
      <c r="S145" s="153">
        <v>0</v>
      </c>
      <c r="T145" s="154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5" t="s">
        <v>115</v>
      </c>
      <c r="AT145" s="155" t="s">
        <v>163</v>
      </c>
      <c r="AU145" s="155" t="s">
        <v>81</v>
      </c>
      <c r="AY145" s="14" t="s">
        <v>112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4" t="s">
        <v>79</v>
      </c>
      <c r="BK145" s="156">
        <f t="shared" si="9"/>
        <v>0</v>
      </c>
      <c r="BL145" s="14" t="s">
        <v>115</v>
      </c>
      <c r="BM145" s="155" t="s">
        <v>214</v>
      </c>
    </row>
    <row r="146" spans="1:65" s="2" customFormat="1" ht="16.5" customHeight="1">
      <c r="A146" s="29"/>
      <c r="B146" s="141"/>
      <c r="C146" s="142" t="s">
        <v>215</v>
      </c>
      <c r="D146" s="142" t="s">
        <v>110</v>
      </c>
      <c r="E146" s="143" t="s">
        <v>216</v>
      </c>
      <c r="F146" s="144" t="s">
        <v>217</v>
      </c>
      <c r="G146" s="145" t="s">
        <v>209</v>
      </c>
      <c r="H146" s="146">
        <v>0.5</v>
      </c>
      <c r="I146" s="147"/>
      <c r="J146" s="148">
        <f t="shared" si="0"/>
        <v>0</v>
      </c>
      <c r="K146" s="149"/>
      <c r="L146" s="150"/>
      <c r="M146" s="151" t="s">
        <v>1</v>
      </c>
      <c r="N146" s="152" t="s">
        <v>36</v>
      </c>
      <c r="O146" s="55"/>
      <c r="P146" s="153">
        <f t="shared" si="1"/>
        <v>0</v>
      </c>
      <c r="Q146" s="153">
        <v>2.234</v>
      </c>
      <c r="R146" s="153">
        <f t="shared" si="2"/>
        <v>1.117</v>
      </c>
      <c r="S146" s="153">
        <v>0</v>
      </c>
      <c r="T146" s="154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5" t="s">
        <v>218</v>
      </c>
      <c r="AT146" s="155" t="s">
        <v>110</v>
      </c>
      <c r="AU146" s="155" t="s">
        <v>81</v>
      </c>
      <c r="AY146" s="14" t="s">
        <v>112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4" t="s">
        <v>79</v>
      </c>
      <c r="BK146" s="156">
        <f t="shared" si="9"/>
        <v>0</v>
      </c>
      <c r="BL146" s="14" t="s">
        <v>167</v>
      </c>
      <c r="BM146" s="155" t="s">
        <v>219</v>
      </c>
    </row>
    <row r="147" spans="1:65" s="2" customFormat="1" ht="16.5" customHeight="1">
      <c r="A147" s="29"/>
      <c r="B147" s="141"/>
      <c r="C147" s="142" t="s">
        <v>220</v>
      </c>
      <c r="D147" s="142" t="s">
        <v>110</v>
      </c>
      <c r="E147" s="143" t="s">
        <v>221</v>
      </c>
      <c r="F147" s="144" t="s">
        <v>222</v>
      </c>
      <c r="G147" s="145" t="s">
        <v>166</v>
      </c>
      <c r="H147" s="146">
        <v>1.5</v>
      </c>
      <c r="I147" s="147"/>
      <c r="J147" s="148">
        <f t="shared" si="0"/>
        <v>0</v>
      </c>
      <c r="K147" s="149"/>
      <c r="L147" s="150"/>
      <c r="M147" s="151" t="s">
        <v>1</v>
      </c>
      <c r="N147" s="152" t="s">
        <v>36</v>
      </c>
      <c r="O147" s="55"/>
      <c r="P147" s="153">
        <f t="shared" si="1"/>
        <v>0</v>
      </c>
      <c r="Q147" s="153">
        <v>1</v>
      </c>
      <c r="R147" s="153">
        <f t="shared" si="2"/>
        <v>1.5</v>
      </c>
      <c r="S147" s="153">
        <v>0</v>
      </c>
      <c r="T147" s="154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5" t="s">
        <v>218</v>
      </c>
      <c r="AT147" s="155" t="s">
        <v>110</v>
      </c>
      <c r="AU147" s="155" t="s">
        <v>81</v>
      </c>
      <c r="AY147" s="14" t="s">
        <v>112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4" t="s">
        <v>79</v>
      </c>
      <c r="BK147" s="156">
        <f t="shared" si="9"/>
        <v>0</v>
      </c>
      <c r="BL147" s="14" t="s">
        <v>167</v>
      </c>
      <c r="BM147" s="155" t="s">
        <v>223</v>
      </c>
    </row>
    <row r="148" spans="1:65" s="2" customFormat="1" ht="16.5" customHeight="1">
      <c r="A148" s="29"/>
      <c r="B148" s="141"/>
      <c r="C148" s="142" t="s">
        <v>224</v>
      </c>
      <c r="D148" s="142" t="s">
        <v>110</v>
      </c>
      <c r="E148" s="143" t="s">
        <v>225</v>
      </c>
      <c r="F148" s="144" t="s">
        <v>226</v>
      </c>
      <c r="G148" s="145" t="s">
        <v>140</v>
      </c>
      <c r="H148" s="146">
        <v>2.5</v>
      </c>
      <c r="I148" s="147"/>
      <c r="J148" s="148">
        <f t="shared" si="0"/>
        <v>0</v>
      </c>
      <c r="K148" s="149"/>
      <c r="L148" s="150"/>
      <c r="M148" s="151" t="s">
        <v>1</v>
      </c>
      <c r="N148" s="152" t="s">
        <v>36</v>
      </c>
      <c r="O148" s="55"/>
      <c r="P148" s="153">
        <f t="shared" si="1"/>
        <v>0</v>
      </c>
      <c r="Q148" s="153">
        <v>1.6000000000000001E-4</v>
      </c>
      <c r="R148" s="153">
        <f t="shared" si="2"/>
        <v>4.0000000000000002E-4</v>
      </c>
      <c r="S148" s="153">
        <v>0</v>
      </c>
      <c r="T148" s="154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5" t="s">
        <v>218</v>
      </c>
      <c r="AT148" s="155" t="s">
        <v>110</v>
      </c>
      <c r="AU148" s="155" t="s">
        <v>81</v>
      </c>
      <c r="AY148" s="14" t="s">
        <v>112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4" t="s">
        <v>79</v>
      </c>
      <c r="BK148" s="156">
        <f t="shared" si="9"/>
        <v>0</v>
      </c>
      <c r="BL148" s="14" t="s">
        <v>167</v>
      </c>
      <c r="BM148" s="155" t="s">
        <v>227</v>
      </c>
    </row>
    <row r="149" spans="1:65" s="2" customFormat="1" ht="16.5" customHeight="1">
      <c r="A149" s="29"/>
      <c r="B149" s="141"/>
      <c r="C149" s="162" t="s">
        <v>228</v>
      </c>
      <c r="D149" s="162" t="s">
        <v>163</v>
      </c>
      <c r="E149" s="163" t="s">
        <v>229</v>
      </c>
      <c r="F149" s="164" t="s">
        <v>230</v>
      </c>
      <c r="G149" s="165" t="s">
        <v>140</v>
      </c>
      <c r="H149" s="166">
        <v>20</v>
      </c>
      <c r="I149" s="167"/>
      <c r="J149" s="168">
        <f t="shared" si="0"/>
        <v>0</v>
      </c>
      <c r="K149" s="169"/>
      <c r="L149" s="30"/>
      <c r="M149" s="170" t="s">
        <v>1</v>
      </c>
      <c r="N149" s="171" t="s">
        <v>36</v>
      </c>
      <c r="O149" s="55"/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5" t="s">
        <v>115</v>
      </c>
      <c r="AT149" s="155" t="s">
        <v>163</v>
      </c>
      <c r="AU149" s="155" t="s">
        <v>81</v>
      </c>
      <c r="AY149" s="14" t="s">
        <v>112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4" t="s">
        <v>79</v>
      </c>
      <c r="BK149" s="156">
        <f t="shared" si="9"/>
        <v>0</v>
      </c>
      <c r="BL149" s="14" t="s">
        <v>115</v>
      </c>
      <c r="BM149" s="155" t="s">
        <v>231</v>
      </c>
    </row>
    <row r="150" spans="1:65" s="2" customFormat="1" ht="24.2" customHeight="1">
      <c r="A150" s="29"/>
      <c r="B150" s="141"/>
      <c r="C150" s="142" t="s">
        <v>232</v>
      </c>
      <c r="D150" s="142" t="s">
        <v>110</v>
      </c>
      <c r="E150" s="143" t="s">
        <v>233</v>
      </c>
      <c r="F150" s="144" t="s">
        <v>234</v>
      </c>
      <c r="G150" s="145" t="s">
        <v>140</v>
      </c>
      <c r="H150" s="146">
        <v>20</v>
      </c>
      <c r="I150" s="147"/>
      <c r="J150" s="148">
        <f t="shared" si="0"/>
        <v>0</v>
      </c>
      <c r="K150" s="149"/>
      <c r="L150" s="150"/>
      <c r="M150" s="151" t="s">
        <v>1</v>
      </c>
      <c r="N150" s="152" t="s">
        <v>36</v>
      </c>
      <c r="O150" s="55"/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5" t="s">
        <v>235</v>
      </c>
      <c r="AT150" s="155" t="s">
        <v>110</v>
      </c>
      <c r="AU150" s="155" t="s">
        <v>81</v>
      </c>
      <c r="AY150" s="14" t="s">
        <v>112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4" t="s">
        <v>79</v>
      </c>
      <c r="BK150" s="156">
        <f t="shared" si="9"/>
        <v>0</v>
      </c>
      <c r="BL150" s="14" t="s">
        <v>235</v>
      </c>
      <c r="BM150" s="155" t="s">
        <v>236</v>
      </c>
    </row>
    <row r="151" spans="1:65" s="2" customFormat="1" ht="24.2" customHeight="1">
      <c r="A151" s="29"/>
      <c r="B151" s="141"/>
      <c r="C151" s="162" t="s">
        <v>237</v>
      </c>
      <c r="D151" s="162" t="s">
        <v>163</v>
      </c>
      <c r="E151" s="163" t="s">
        <v>238</v>
      </c>
      <c r="F151" s="164" t="s">
        <v>239</v>
      </c>
      <c r="G151" s="165" t="s">
        <v>179</v>
      </c>
      <c r="H151" s="166">
        <v>4</v>
      </c>
      <c r="I151" s="167"/>
      <c r="J151" s="168">
        <f t="shared" si="0"/>
        <v>0</v>
      </c>
      <c r="K151" s="169"/>
      <c r="L151" s="30"/>
      <c r="M151" s="170" t="s">
        <v>1</v>
      </c>
      <c r="N151" s="171" t="s">
        <v>36</v>
      </c>
      <c r="O151" s="55"/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5" t="s">
        <v>115</v>
      </c>
      <c r="AT151" s="155" t="s">
        <v>163</v>
      </c>
      <c r="AU151" s="155" t="s">
        <v>81</v>
      </c>
      <c r="AY151" s="14" t="s">
        <v>112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4" t="s">
        <v>79</v>
      </c>
      <c r="BK151" s="156">
        <f t="shared" si="9"/>
        <v>0</v>
      </c>
      <c r="BL151" s="14" t="s">
        <v>115</v>
      </c>
      <c r="BM151" s="155" t="s">
        <v>240</v>
      </c>
    </row>
    <row r="152" spans="1:65" s="2" customFormat="1" ht="21.75" customHeight="1">
      <c r="A152" s="29"/>
      <c r="B152" s="141"/>
      <c r="C152" s="162" t="s">
        <v>241</v>
      </c>
      <c r="D152" s="162" t="s">
        <v>163</v>
      </c>
      <c r="E152" s="163" t="s">
        <v>242</v>
      </c>
      <c r="F152" s="164" t="s">
        <v>243</v>
      </c>
      <c r="G152" s="165" t="s">
        <v>244</v>
      </c>
      <c r="H152" s="166">
        <v>0.02</v>
      </c>
      <c r="I152" s="167"/>
      <c r="J152" s="168">
        <f t="shared" si="0"/>
        <v>0</v>
      </c>
      <c r="K152" s="169"/>
      <c r="L152" s="30"/>
      <c r="M152" s="170" t="s">
        <v>1</v>
      </c>
      <c r="N152" s="171" t="s">
        <v>36</v>
      </c>
      <c r="O152" s="55"/>
      <c r="P152" s="153">
        <f t="shared" si="1"/>
        <v>0</v>
      </c>
      <c r="Q152" s="153">
        <v>9.9000000000000008E-3</v>
      </c>
      <c r="R152" s="153">
        <f t="shared" si="2"/>
        <v>1.9800000000000002E-4</v>
      </c>
      <c r="S152" s="153">
        <v>0</v>
      </c>
      <c r="T152" s="154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5" t="s">
        <v>115</v>
      </c>
      <c r="AT152" s="155" t="s">
        <v>163</v>
      </c>
      <c r="AU152" s="155" t="s">
        <v>81</v>
      </c>
      <c r="AY152" s="14" t="s">
        <v>112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4" t="s">
        <v>79</v>
      </c>
      <c r="BK152" s="156">
        <f t="shared" si="9"/>
        <v>0</v>
      </c>
      <c r="BL152" s="14" t="s">
        <v>115</v>
      </c>
      <c r="BM152" s="155" t="s">
        <v>245</v>
      </c>
    </row>
    <row r="153" spans="1:65" s="2" customFormat="1" ht="24.2" customHeight="1">
      <c r="A153" s="29"/>
      <c r="B153" s="141"/>
      <c r="C153" s="162" t="s">
        <v>246</v>
      </c>
      <c r="D153" s="162" t="s">
        <v>163</v>
      </c>
      <c r="E153" s="163" t="s">
        <v>247</v>
      </c>
      <c r="F153" s="164" t="s">
        <v>248</v>
      </c>
      <c r="G153" s="165" t="s">
        <v>209</v>
      </c>
      <c r="H153" s="166">
        <v>1</v>
      </c>
      <c r="I153" s="167"/>
      <c r="J153" s="168">
        <f t="shared" si="0"/>
        <v>0</v>
      </c>
      <c r="K153" s="169"/>
      <c r="L153" s="30"/>
      <c r="M153" s="170" t="s">
        <v>1</v>
      </c>
      <c r="N153" s="171" t="s">
        <v>36</v>
      </c>
      <c r="O153" s="55"/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5" t="s">
        <v>115</v>
      </c>
      <c r="AT153" s="155" t="s">
        <v>163</v>
      </c>
      <c r="AU153" s="155" t="s">
        <v>81</v>
      </c>
      <c r="AY153" s="14" t="s">
        <v>112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4" t="s">
        <v>79</v>
      </c>
      <c r="BK153" s="156">
        <f t="shared" si="9"/>
        <v>0</v>
      </c>
      <c r="BL153" s="14" t="s">
        <v>115</v>
      </c>
      <c r="BM153" s="155" t="s">
        <v>249</v>
      </c>
    </row>
    <row r="154" spans="1:65" s="2" customFormat="1" ht="24.2" customHeight="1">
      <c r="A154" s="29"/>
      <c r="B154" s="141"/>
      <c r="C154" s="162" t="s">
        <v>250</v>
      </c>
      <c r="D154" s="162" t="s">
        <v>163</v>
      </c>
      <c r="E154" s="163" t="s">
        <v>251</v>
      </c>
      <c r="F154" s="164" t="s">
        <v>252</v>
      </c>
      <c r="G154" s="165" t="s">
        <v>253</v>
      </c>
      <c r="H154" s="166">
        <v>7</v>
      </c>
      <c r="I154" s="167"/>
      <c r="J154" s="168">
        <f t="shared" si="0"/>
        <v>0</v>
      </c>
      <c r="K154" s="169"/>
      <c r="L154" s="30"/>
      <c r="M154" s="170" t="s">
        <v>1</v>
      </c>
      <c r="N154" s="171" t="s">
        <v>36</v>
      </c>
      <c r="O154" s="55"/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5" t="s">
        <v>115</v>
      </c>
      <c r="AT154" s="155" t="s">
        <v>163</v>
      </c>
      <c r="AU154" s="155" t="s">
        <v>81</v>
      </c>
      <c r="AY154" s="14" t="s">
        <v>112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4" t="s">
        <v>79</v>
      </c>
      <c r="BK154" s="156">
        <f t="shared" si="9"/>
        <v>0</v>
      </c>
      <c r="BL154" s="14" t="s">
        <v>115</v>
      </c>
      <c r="BM154" s="155" t="s">
        <v>254</v>
      </c>
    </row>
    <row r="155" spans="1:65" s="2" customFormat="1" ht="24.2" customHeight="1">
      <c r="A155" s="29"/>
      <c r="B155" s="141"/>
      <c r="C155" s="162" t="s">
        <v>255</v>
      </c>
      <c r="D155" s="162" t="s">
        <v>163</v>
      </c>
      <c r="E155" s="163" t="s">
        <v>256</v>
      </c>
      <c r="F155" s="164" t="s">
        <v>257</v>
      </c>
      <c r="G155" s="165" t="s">
        <v>253</v>
      </c>
      <c r="H155" s="166">
        <v>4</v>
      </c>
      <c r="I155" s="167"/>
      <c r="J155" s="168">
        <f t="shared" si="0"/>
        <v>0</v>
      </c>
      <c r="K155" s="169"/>
      <c r="L155" s="30"/>
      <c r="M155" s="170" t="s">
        <v>1</v>
      </c>
      <c r="N155" s="171" t="s">
        <v>36</v>
      </c>
      <c r="O155" s="55"/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5" t="s">
        <v>115</v>
      </c>
      <c r="AT155" s="155" t="s">
        <v>163</v>
      </c>
      <c r="AU155" s="155" t="s">
        <v>81</v>
      </c>
      <c r="AY155" s="14" t="s">
        <v>112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4" t="s">
        <v>79</v>
      </c>
      <c r="BK155" s="156">
        <f t="shared" si="9"/>
        <v>0</v>
      </c>
      <c r="BL155" s="14" t="s">
        <v>115</v>
      </c>
      <c r="BM155" s="155" t="s">
        <v>258</v>
      </c>
    </row>
    <row r="156" spans="1:65" s="2" customFormat="1" ht="24.2" customHeight="1">
      <c r="A156" s="29"/>
      <c r="B156" s="141"/>
      <c r="C156" s="162" t="s">
        <v>259</v>
      </c>
      <c r="D156" s="162" t="s">
        <v>163</v>
      </c>
      <c r="E156" s="163" t="s">
        <v>260</v>
      </c>
      <c r="F156" s="164" t="s">
        <v>261</v>
      </c>
      <c r="G156" s="165" t="s">
        <v>262</v>
      </c>
      <c r="H156" s="166">
        <v>1</v>
      </c>
      <c r="I156" s="167"/>
      <c r="J156" s="168">
        <f t="shared" si="0"/>
        <v>0</v>
      </c>
      <c r="K156" s="169"/>
      <c r="L156" s="30"/>
      <c r="M156" s="170" t="s">
        <v>1</v>
      </c>
      <c r="N156" s="171" t="s">
        <v>36</v>
      </c>
      <c r="O156" s="55"/>
      <c r="P156" s="153">
        <f t="shared" si="1"/>
        <v>0</v>
      </c>
      <c r="Q156" s="153">
        <v>0</v>
      </c>
      <c r="R156" s="153">
        <f t="shared" si="2"/>
        <v>0</v>
      </c>
      <c r="S156" s="153">
        <v>0</v>
      </c>
      <c r="T156" s="154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5" t="s">
        <v>115</v>
      </c>
      <c r="AT156" s="155" t="s">
        <v>163</v>
      </c>
      <c r="AU156" s="155" t="s">
        <v>81</v>
      </c>
      <c r="AY156" s="14" t="s">
        <v>112</v>
      </c>
      <c r="BE156" s="156">
        <f t="shared" si="4"/>
        <v>0</v>
      </c>
      <c r="BF156" s="156">
        <f t="shared" si="5"/>
        <v>0</v>
      </c>
      <c r="BG156" s="156">
        <f t="shared" si="6"/>
        <v>0</v>
      </c>
      <c r="BH156" s="156">
        <f t="shared" si="7"/>
        <v>0</v>
      </c>
      <c r="BI156" s="156">
        <f t="shared" si="8"/>
        <v>0</v>
      </c>
      <c r="BJ156" s="14" t="s">
        <v>79</v>
      </c>
      <c r="BK156" s="156">
        <f t="shared" si="9"/>
        <v>0</v>
      </c>
      <c r="BL156" s="14" t="s">
        <v>115</v>
      </c>
      <c r="BM156" s="155" t="s">
        <v>263</v>
      </c>
    </row>
    <row r="157" spans="1:65" s="2" customFormat="1" ht="24.2" customHeight="1">
      <c r="A157" s="29"/>
      <c r="B157" s="141"/>
      <c r="C157" s="162" t="s">
        <v>264</v>
      </c>
      <c r="D157" s="162" t="s">
        <v>163</v>
      </c>
      <c r="E157" s="163" t="s">
        <v>265</v>
      </c>
      <c r="F157" s="164" t="s">
        <v>266</v>
      </c>
      <c r="G157" s="165" t="s">
        <v>140</v>
      </c>
      <c r="H157" s="166">
        <v>20</v>
      </c>
      <c r="I157" s="167"/>
      <c r="J157" s="168">
        <f t="shared" si="0"/>
        <v>0</v>
      </c>
      <c r="K157" s="169"/>
      <c r="L157" s="30"/>
      <c r="M157" s="170" t="s">
        <v>1</v>
      </c>
      <c r="N157" s="171" t="s">
        <v>36</v>
      </c>
      <c r="O157" s="55"/>
      <c r="P157" s="153">
        <f t="shared" si="1"/>
        <v>0</v>
      </c>
      <c r="Q157" s="153">
        <v>0</v>
      </c>
      <c r="R157" s="153">
        <f t="shared" si="2"/>
        <v>0</v>
      </c>
      <c r="S157" s="153">
        <v>0</v>
      </c>
      <c r="T157" s="154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5" t="s">
        <v>115</v>
      </c>
      <c r="AT157" s="155" t="s">
        <v>163</v>
      </c>
      <c r="AU157" s="155" t="s">
        <v>81</v>
      </c>
      <c r="AY157" s="14" t="s">
        <v>112</v>
      </c>
      <c r="BE157" s="156">
        <f t="shared" si="4"/>
        <v>0</v>
      </c>
      <c r="BF157" s="156">
        <f t="shared" si="5"/>
        <v>0</v>
      </c>
      <c r="BG157" s="156">
        <f t="shared" si="6"/>
        <v>0</v>
      </c>
      <c r="BH157" s="156">
        <f t="shared" si="7"/>
        <v>0</v>
      </c>
      <c r="BI157" s="156">
        <f t="shared" si="8"/>
        <v>0</v>
      </c>
      <c r="BJ157" s="14" t="s">
        <v>79</v>
      </c>
      <c r="BK157" s="156">
        <f t="shared" si="9"/>
        <v>0</v>
      </c>
      <c r="BL157" s="14" t="s">
        <v>115</v>
      </c>
      <c r="BM157" s="155" t="s">
        <v>267</v>
      </c>
    </row>
    <row r="158" spans="1:65" s="2" customFormat="1" ht="24.2" customHeight="1">
      <c r="A158" s="29"/>
      <c r="B158" s="141"/>
      <c r="C158" s="162" t="s">
        <v>115</v>
      </c>
      <c r="D158" s="162" t="s">
        <v>163</v>
      </c>
      <c r="E158" s="163" t="s">
        <v>268</v>
      </c>
      <c r="F158" s="164" t="s">
        <v>269</v>
      </c>
      <c r="G158" s="165" t="s">
        <v>140</v>
      </c>
      <c r="H158" s="166">
        <v>20</v>
      </c>
      <c r="I158" s="167"/>
      <c r="J158" s="168">
        <f t="shared" si="0"/>
        <v>0</v>
      </c>
      <c r="K158" s="169"/>
      <c r="L158" s="30"/>
      <c r="M158" s="170" t="s">
        <v>1</v>
      </c>
      <c r="N158" s="171" t="s">
        <v>36</v>
      </c>
      <c r="O158" s="55"/>
      <c r="P158" s="153">
        <f t="shared" si="1"/>
        <v>0</v>
      </c>
      <c r="Q158" s="153">
        <v>0</v>
      </c>
      <c r="R158" s="153">
        <f t="shared" si="2"/>
        <v>0</v>
      </c>
      <c r="S158" s="153">
        <v>0</v>
      </c>
      <c r="T158" s="154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5" t="s">
        <v>115</v>
      </c>
      <c r="AT158" s="155" t="s">
        <v>163</v>
      </c>
      <c r="AU158" s="155" t="s">
        <v>81</v>
      </c>
      <c r="AY158" s="14" t="s">
        <v>112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4" t="s">
        <v>79</v>
      </c>
      <c r="BK158" s="156">
        <f t="shared" si="9"/>
        <v>0</v>
      </c>
      <c r="BL158" s="14" t="s">
        <v>115</v>
      </c>
      <c r="BM158" s="155" t="s">
        <v>270</v>
      </c>
    </row>
    <row r="159" spans="1:65" s="12" customFormat="1" ht="25.9" customHeight="1">
      <c r="B159" s="128"/>
      <c r="D159" s="129" t="s">
        <v>70</v>
      </c>
      <c r="E159" s="130" t="s">
        <v>271</v>
      </c>
      <c r="F159" s="130" t="s">
        <v>272</v>
      </c>
      <c r="I159" s="131"/>
      <c r="J159" s="132">
        <f>BK159</f>
        <v>0</v>
      </c>
      <c r="L159" s="128"/>
      <c r="M159" s="133"/>
      <c r="N159" s="134"/>
      <c r="O159" s="134"/>
      <c r="P159" s="135">
        <f>SUM(P160:P161)</f>
        <v>0</v>
      </c>
      <c r="Q159" s="134"/>
      <c r="R159" s="135">
        <f>SUM(R160:R161)</f>
        <v>0</v>
      </c>
      <c r="S159" s="134"/>
      <c r="T159" s="136">
        <f>SUM(T160:T161)</f>
        <v>0</v>
      </c>
      <c r="AR159" s="129" t="s">
        <v>167</v>
      </c>
      <c r="AT159" s="137" t="s">
        <v>70</v>
      </c>
      <c r="AU159" s="137" t="s">
        <v>71</v>
      </c>
      <c r="AY159" s="129" t="s">
        <v>112</v>
      </c>
      <c r="BK159" s="138">
        <f>SUM(BK160:BK161)</f>
        <v>0</v>
      </c>
    </row>
    <row r="160" spans="1:65" s="2" customFormat="1" ht="24.2" customHeight="1">
      <c r="A160" s="29"/>
      <c r="B160" s="141"/>
      <c r="C160" s="162" t="s">
        <v>273</v>
      </c>
      <c r="D160" s="162" t="s">
        <v>163</v>
      </c>
      <c r="E160" s="163" t="s">
        <v>274</v>
      </c>
      <c r="F160" s="164" t="s">
        <v>275</v>
      </c>
      <c r="G160" s="165" t="s">
        <v>276</v>
      </c>
      <c r="H160" s="166">
        <v>12</v>
      </c>
      <c r="I160" s="167"/>
      <c r="J160" s="168">
        <f>ROUND(I160*H160,2)</f>
        <v>0</v>
      </c>
      <c r="K160" s="169"/>
      <c r="L160" s="30"/>
      <c r="M160" s="170" t="s">
        <v>1</v>
      </c>
      <c r="N160" s="171" t="s">
        <v>36</v>
      </c>
      <c r="O160" s="55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5" t="s">
        <v>115</v>
      </c>
      <c r="AT160" s="155" t="s">
        <v>163</v>
      </c>
      <c r="AU160" s="155" t="s">
        <v>79</v>
      </c>
      <c r="AY160" s="14" t="s">
        <v>112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4" t="s">
        <v>79</v>
      </c>
      <c r="BK160" s="156">
        <f>ROUND(I160*H160,2)</f>
        <v>0</v>
      </c>
      <c r="BL160" s="14" t="s">
        <v>115</v>
      </c>
      <c r="BM160" s="155" t="s">
        <v>277</v>
      </c>
    </row>
    <row r="161" spans="1:65" s="2" customFormat="1" ht="21.75" customHeight="1">
      <c r="A161" s="29"/>
      <c r="B161" s="141"/>
      <c r="C161" s="162" t="s">
        <v>278</v>
      </c>
      <c r="D161" s="162" t="s">
        <v>163</v>
      </c>
      <c r="E161" s="163" t="s">
        <v>279</v>
      </c>
      <c r="F161" s="164" t="s">
        <v>280</v>
      </c>
      <c r="G161" s="165" t="s">
        <v>276</v>
      </c>
      <c r="H161" s="166">
        <v>12</v>
      </c>
      <c r="I161" s="167"/>
      <c r="J161" s="168">
        <f>ROUND(I161*H161,2)</f>
        <v>0</v>
      </c>
      <c r="K161" s="169"/>
      <c r="L161" s="30"/>
      <c r="M161" s="170" t="s">
        <v>1</v>
      </c>
      <c r="N161" s="171" t="s">
        <v>36</v>
      </c>
      <c r="O161" s="55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5" t="s">
        <v>115</v>
      </c>
      <c r="AT161" s="155" t="s">
        <v>163</v>
      </c>
      <c r="AU161" s="155" t="s">
        <v>79</v>
      </c>
      <c r="AY161" s="14" t="s">
        <v>112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4" t="s">
        <v>79</v>
      </c>
      <c r="BK161" s="156">
        <f>ROUND(I161*H161,2)</f>
        <v>0</v>
      </c>
      <c r="BL161" s="14" t="s">
        <v>115</v>
      </c>
      <c r="BM161" s="155" t="s">
        <v>281</v>
      </c>
    </row>
    <row r="162" spans="1:65" s="12" customFormat="1" ht="25.9" customHeight="1">
      <c r="B162" s="128"/>
      <c r="D162" s="129" t="s">
        <v>70</v>
      </c>
      <c r="E162" s="130" t="s">
        <v>282</v>
      </c>
      <c r="F162" s="130" t="s">
        <v>283</v>
      </c>
      <c r="I162" s="131"/>
      <c r="J162" s="132">
        <f>BK162</f>
        <v>0</v>
      </c>
      <c r="L162" s="128"/>
      <c r="M162" s="133"/>
      <c r="N162" s="134"/>
      <c r="O162" s="134"/>
      <c r="P162" s="135">
        <f>P163</f>
        <v>0</v>
      </c>
      <c r="Q162" s="134"/>
      <c r="R162" s="135">
        <f>R163</f>
        <v>0</v>
      </c>
      <c r="S162" s="134"/>
      <c r="T162" s="136">
        <f>T163</f>
        <v>0</v>
      </c>
      <c r="AR162" s="129" t="s">
        <v>284</v>
      </c>
      <c r="AT162" s="137" t="s">
        <v>70</v>
      </c>
      <c r="AU162" s="137" t="s">
        <v>71</v>
      </c>
      <c r="AY162" s="129" t="s">
        <v>112</v>
      </c>
      <c r="BK162" s="138">
        <f>BK163</f>
        <v>0</v>
      </c>
    </row>
    <row r="163" spans="1:65" s="12" customFormat="1" ht="22.9" customHeight="1">
      <c r="B163" s="128"/>
      <c r="D163" s="129" t="s">
        <v>70</v>
      </c>
      <c r="E163" s="139" t="s">
        <v>71</v>
      </c>
      <c r="F163" s="139" t="s">
        <v>283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SUM(P164:P168)</f>
        <v>0</v>
      </c>
      <c r="Q163" s="134"/>
      <c r="R163" s="135">
        <f>SUM(R164:R168)</f>
        <v>0</v>
      </c>
      <c r="S163" s="134"/>
      <c r="T163" s="136">
        <f>SUM(T164:T168)</f>
        <v>0</v>
      </c>
      <c r="AR163" s="129" t="s">
        <v>284</v>
      </c>
      <c r="AT163" s="137" t="s">
        <v>70</v>
      </c>
      <c r="AU163" s="137" t="s">
        <v>79</v>
      </c>
      <c r="AY163" s="129" t="s">
        <v>112</v>
      </c>
      <c r="BK163" s="138">
        <f>SUM(BK164:BK168)</f>
        <v>0</v>
      </c>
    </row>
    <row r="164" spans="1:65" s="2" customFormat="1" ht="16.5" customHeight="1">
      <c r="A164" s="29"/>
      <c r="B164" s="141"/>
      <c r="C164" s="162" t="s">
        <v>127</v>
      </c>
      <c r="D164" s="162" t="s">
        <v>163</v>
      </c>
      <c r="E164" s="163" t="s">
        <v>285</v>
      </c>
      <c r="F164" s="164" t="s">
        <v>286</v>
      </c>
      <c r="G164" s="165" t="s">
        <v>287</v>
      </c>
      <c r="H164" s="166">
        <v>1</v>
      </c>
      <c r="I164" s="167"/>
      <c r="J164" s="168">
        <f>ROUND(I164*H164,2)</f>
        <v>0</v>
      </c>
      <c r="K164" s="169"/>
      <c r="L164" s="30"/>
      <c r="M164" s="170" t="s">
        <v>1</v>
      </c>
      <c r="N164" s="171" t="s">
        <v>36</v>
      </c>
      <c r="O164" s="55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5" t="s">
        <v>288</v>
      </c>
      <c r="AT164" s="155" t="s">
        <v>163</v>
      </c>
      <c r="AU164" s="155" t="s">
        <v>81</v>
      </c>
      <c r="AY164" s="14" t="s">
        <v>112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4" t="s">
        <v>79</v>
      </c>
      <c r="BK164" s="156">
        <f>ROUND(I164*H164,2)</f>
        <v>0</v>
      </c>
      <c r="BL164" s="14" t="s">
        <v>288</v>
      </c>
      <c r="BM164" s="155" t="s">
        <v>289</v>
      </c>
    </row>
    <row r="165" spans="1:65" s="2" customFormat="1" ht="16.5" customHeight="1">
      <c r="A165" s="29"/>
      <c r="B165" s="141"/>
      <c r="C165" s="162" t="s">
        <v>131</v>
      </c>
      <c r="D165" s="162" t="s">
        <v>163</v>
      </c>
      <c r="E165" s="163" t="s">
        <v>290</v>
      </c>
      <c r="F165" s="164" t="s">
        <v>291</v>
      </c>
      <c r="G165" s="165" t="s">
        <v>287</v>
      </c>
      <c r="H165" s="166">
        <v>1</v>
      </c>
      <c r="I165" s="167"/>
      <c r="J165" s="168">
        <f>ROUND(I165*H165,2)</f>
        <v>0</v>
      </c>
      <c r="K165" s="169"/>
      <c r="L165" s="30"/>
      <c r="M165" s="170" t="s">
        <v>1</v>
      </c>
      <c r="N165" s="171" t="s">
        <v>36</v>
      </c>
      <c r="O165" s="55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5" t="s">
        <v>292</v>
      </c>
      <c r="AT165" s="155" t="s">
        <v>163</v>
      </c>
      <c r="AU165" s="155" t="s">
        <v>81</v>
      </c>
      <c r="AY165" s="14" t="s">
        <v>112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4" t="s">
        <v>79</v>
      </c>
      <c r="BK165" s="156">
        <f>ROUND(I165*H165,2)</f>
        <v>0</v>
      </c>
      <c r="BL165" s="14" t="s">
        <v>292</v>
      </c>
      <c r="BM165" s="155" t="s">
        <v>293</v>
      </c>
    </row>
    <row r="166" spans="1:65" s="2" customFormat="1" ht="16.5" customHeight="1">
      <c r="A166" s="29"/>
      <c r="B166" s="141"/>
      <c r="C166" s="162" t="s">
        <v>294</v>
      </c>
      <c r="D166" s="162" t="s">
        <v>163</v>
      </c>
      <c r="E166" s="163" t="s">
        <v>295</v>
      </c>
      <c r="F166" s="164" t="s">
        <v>296</v>
      </c>
      <c r="G166" s="165" t="s">
        <v>287</v>
      </c>
      <c r="H166" s="166">
        <v>1</v>
      </c>
      <c r="I166" s="167"/>
      <c r="J166" s="168">
        <f>ROUND(I166*H166,2)</f>
        <v>0</v>
      </c>
      <c r="K166" s="169"/>
      <c r="L166" s="30"/>
      <c r="M166" s="170" t="s">
        <v>1</v>
      </c>
      <c r="N166" s="171" t="s">
        <v>36</v>
      </c>
      <c r="O166" s="55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5" t="s">
        <v>292</v>
      </c>
      <c r="AT166" s="155" t="s">
        <v>163</v>
      </c>
      <c r="AU166" s="155" t="s">
        <v>81</v>
      </c>
      <c r="AY166" s="14" t="s">
        <v>112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4" t="s">
        <v>79</v>
      </c>
      <c r="BK166" s="156">
        <f>ROUND(I166*H166,2)</f>
        <v>0</v>
      </c>
      <c r="BL166" s="14" t="s">
        <v>292</v>
      </c>
      <c r="BM166" s="155" t="s">
        <v>297</v>
      </c>
    </row>
    <row r="167" spans="1:65" s="2" customFormat="1" ht="16.5" customHeight="1">
      <c r="A167" s="29"/>
      <c r="B167" s="141"/>
      <c r="C167" s="162" t="s">
        <v>298</v>
      </c>
      <c r="D167" s="162" t="s">
        <v>163</v>
      </c>
      <c r="E167" s="163" t="s">
        <v>299</v>
      </c>
      <c r="F167" s="164" t="s">
        <v>300</v>
      </c>
      <c r="G167" s="165" t="s">
        <v>287</v>
      </c>
      <c r="H167" s="166">
        <v>1</v>
      </c>
      <c r="I167" s="167"/>
      <c r="J167" s="168">
        <f>ROUND(I167*H167,2)</f>
        <v>0</v>
      </c>
      <c r="K167" s="169"/>
      <c r="L167" s="30"/>
      <c r="M167" s="170" t="s">
        <v>1</v>
      </c>
      <c r="N167" s="171" t="s">
        <v>36</v>
      </c>
      <c r="O167" s="55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5" t="s">
        <v>301</v>
      </c>
      <c r="AT167" s="155" t="s">
        <v>163</v>
      </c>
      <c r="AU167" s="155" t="s">
        <v>81</v>
      </c>
      <c r="AY167" s="14" t="s">
        <v>112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4" t="s">
        <v>79</v>
      </c>
      <c r="BK167" s="156">
        <f>ROUND(I167*H167,2)</f>
        <v>0</v>
      </c>
      <c r="BL167" s="14" t="s">
        <v>301</v>
      </c>
      <c r="BM167" s="155" t="s">
        <v>302</v>
      </c>
    </row>
    <row r="168" spans="1:65" s="2" customFormat="1" ht="16.5" customHeight="1">
      <c r="A168" s="29"/>
      <c r="B168" s="141"/>
      <c r="C168" s="162" t="s">
        <v>303</v>
      </c>
      <c r="D168" s="162" t="s">
        <v>163</v>
      </c>
      <c r="E168" s="163" t="s">
        <v>304</v>
      </c>
      <c r="F168" s="164" t="s">
        <v>305</v>
      </c>
      <c r="G168" s="165" t="s">
        <v>287</v>
      </c>
      <c r="H168" s="166">
        <v>1</v>
      </c>
      <c r="I168" s="167"/>
      <c r="J168" s="168">
        <f>ROUND(I168*H168,2)</f>
        <v>0</v>
      </c>
      <c r="K168" s="169"/>
      <c r="L168" s="30"/>
      <c r="M168" s="172" t="s">
        <v>1</v>
      </c>
      <c r="N168" s="173" t="s">
        <v>36</v>
      </c>
      <c r="O168" s="159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5" t="s">
        <v>306</v>
      </c>
      <c r="AT168" s="155" t="s">
        <v>163</v>
      </c>
      <c r="AU168" s="155" t="s">
        <v>81</v>
      </c>
      <c r="AY168" s="14" t="s">
        <v>112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4" t="s">
        <v>79</v>
      </c>
      <c r="BK168" s="156">
        <f>ROUND(I168*H168,2)</f>
        <v>0</v>
      </c>
      <c r="BL168" s="14" t="s">
        <v>306</v>
      </c>
      <c r="BM168" s="155" t="s">
        <v>307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sheetProtection algorithmName="SHA-512" hashValue="lre4Co6rvZlRgJpLcydqJYJDTE3xwc0RfyArzkuAWzuivcpxkgaDIFdUm5LSppcLYazYRbUNTs1WiBpHwPX6pA==" saltValue="wnWQeWxP8DFycewYd2Tv9w==" spinCount="100000" sheet="1" objects="1" scenarios="1"/>
  <protectedRanges>
    <protectedRange sqref="D11:J28 D89:D92 C89:J92 C121:J125 I131:I168" name="Oblast1"/>
  </protectedRanges>
  <autoFilter ref="C126:K16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SADY-UL-DSL-mat - SADY-UL...</vt:lpstr>
      <vt:lpstr>SADY-UL-DSL-pr - SADY-UL-...</vt:lpstr>
      <vt:lpstr>'Rekapitulace stavby'!Názvy_tisku</vt:lpstr>
      <vt:lpstr>'SADY-UL-DSL-mat - SADY-UL...'!Názvy_tisku</vt:lpstr>
      <vt:lpstr>'SADY-UL-DSL-pr - SADY-UL-...'!Názvy_tisku</vt:lpstr>
      <vt:lpstr>'Rekapitulace stavby'!Oblast_tisku</vt:lpstr>
      <vt:lpstr>'SADY-UL-DSL-mat - SADY-UL...'!Oblast_tisku</vt:lpstr>
      <vt:lpstr>'SADY-UL-DSL-pr - SADY-UL-...'!Oblast_tisku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PC_SKVARA\SKVARA</dc:creator>
  <cp:lastModifiedBy>Uličná Klára, Bc. DiS.</cp:lastModifiedBy>
  <dcterms:created xsi:type="dcterms:W3CDTF">2023-11-02T13:54:26Z</dcterms:created>
  <dcterms:modified xsi:type="dcterms:W3CDTF">2025-01-29T09:21:24Z</dcterms:modified>
</cp:coreProperties>
</file>